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3"/>
  </bookViews>
  <sheets>
    <sheet name="І квартал 2014" sheetId="1" r:id="rId1"/>
    <sheet name="І півріччя 2014" sheetId="2" r:id="rId2"/>
    <sheet name="9 місяців 2014" sheetId="3" r:id="rId3"/>
    <sheet name="2014 рік" sheetId="4" r:id="rId4"/>
  </sheets>
  <definedNames>
    <definedName name="_xlnm.Print_Titles" localSheetId="0">'І квартал 2014'!$9:$12</definedName>
    <definedName name="_xlnm.Print_Area" localSheetId="3">'2014 рік'!$A$1:$G$77</definedName>
    <definedName name="_xlnm.Print_Area" localSheetId="0">'І квартал 2014'!$A$1:$G$72</definedName>
  </definedNames>
  <calcPr fullCalcOnLoad="1"/>
</workbook>
</file>

<file path=xl/sharedStrings.xml><?xml version="1.0" encoding="utf-8"?>
<sst xmlns="http://schemas.openxmlformats.org/spreadsheetml/2006/main" count="545" uniqueCount="135">
  <si>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</si>
  <si>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</si>
  <si>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</si>
  <si>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</si>
  <si>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</si>
  <si>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</si>
  <si>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</si>
  <si>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</si>
  <si>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</si>
  <si>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</si>
  <si>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</si>
  <si>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</si>
  <si>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</si>
  <si>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</si>
  <si>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</si>
  <si>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</si>
  <si>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</si>
  <si>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</si>
  <si>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</si>
  <si>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</si>
  <si>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</si>
  <si>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</si>
  <si>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</si>
  <si>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</si>
  <si>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</si>
  <si>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</si>
  <si>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</si>
  <si>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</si>
  <si>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</si>
  <si>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</si>
  <si>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1.2</t>
  </si>
  <si>
    <t>1.3</t>
  </si>
  <si>
    <t>1.3.1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</si>
  <si>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</si>
  <si>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</si>
  <si>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</si>
  <si>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</si>
  <si>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</si>
  <si>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</si>
  <si>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</si>
  <si>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</si>
  <si>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</si>
  <si>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</si>
  <si>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</si>
  <si>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</si>
  <si>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</si>
  <si>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</si>
  <si>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</si>
  <si>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</si>
  <si>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</si>
  <si>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</si>
  <si>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</si>
  <si>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</si>
  <si>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</si>
  <si>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</si>
  <si>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</si>
  <si>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4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</si>
  <si>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</si>
  <si>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</si>
  <si>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</si>
  <si>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</si>
  <si>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</si>
  <si>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</si>
  <si>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</si>
  <si>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</si>
  <si>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</si>
  <si>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</si>
  <si>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</si>
  <si>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</si>
  <si>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</si>
  <si>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</si>
  <si>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</si>
  <si>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</si>
  <si>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</si>
  <si>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</si>
  <si>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</si>
  <si>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</si>
  <si>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</si>
  <si>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Податок на прибуток підприємств </t>
  </si>
  <si>
    <t xml:space="preserve">до рішення Южноукраїнської </t>
  </si>
  <si>
    <t>4.4</t>
  </si>
  <si>
    <t>1.2.3</t>
  </si>
  <si>
    <t>Податок на нерухоме майно, відмінне від земельної ділянки сплаченої юридичними особами</t>
  </si>
  <si>
    <t xml:space="preserve">міської ради від_____2014 № __ </t>
  </si>
  <si>
    <t xml:space="preserve"> за І квартал 2014 року</t>
  </si>
  <si>
    <t>План                      на І квартал 2014 року</t>
  </si>
  <si>
    <t>Фактичні надходження станом на 01.04.2014 року</t>
  </si>
  <si>
    <t>хх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</si>
  <si>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</si>
  <si>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 місцевим бюджетам на виплату допомоги сім'ям з дітьми, малозабезпеченим сім'ям, інвалідам з дитинства,  дітям - інвалідам та тимчасової державної допомоги дітям</t>
  </si>
  <si>
    <t xml:space="preserve">Субвенція з державного бюджету 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</si>
  <si>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</si>
  <si>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</si>
  <si>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</si>
  <si>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</si>
  <si>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</si>
  <si>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</si>
  <si>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</si>
  <si>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</si>
  <si>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</si>
  <si>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</si>
  <si>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</si>
  <si>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</si>
  <si>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 xml:space="preserve"> за І півріччя 2014 року</t>
  </si>
  <si>
    <t>План                      на І півріччя 2014 року</t>
  </si>
  <si>
    <t>Фактичні надходження станом на 01.07.2014 року</t>
  </si>
  <si>
    <t>1.5.1</t>
  </si>
  <si>
    <t>1.5.2</t>
  </si>
  <si>
    <t>1.6</t>
  </si>
  <si>
    <t>Комунальний податок</t>
  </si>
  <si>
    <t>Збір за забруднення навколишнього природного середовища</t>
  </si>
  <si>
    <t>х</t>
  </si>
  <si>
    <t xml:space="preserve"> за 9 місяців 2014 року</t>
  </si>
  <si>
    <t>План                      на 9 місяців 2014 року</t>
  </si>
  <si>
    <t>Фактичні надходження станом на 01.10.2014 року</t>
  </si>
  <si>
    <t>Податок та збір на доходи фізичних осіб</t>
  </si>
  <si>
    <t>Субвенція з державного бюджету 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</si>
  <si>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</si>
  <si>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 та рідкого  пічного побутового палива і скрапленого газу</t>
  </si>
  <si>
    <t>4.1.7</t>
  </si>
  <si>
    <t xml:space="preserve"> за 2014 рік</t>
  </si>
  <si>
    <t>Фактичні надходження станом на 01.01.2015 року</t>
  </si>
  <si>
    <t>2.5.</t>
  </si>
  <si>
    <t>2.6.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</si>
  <si>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</si>
  <si>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4.1.8</t>
  </si>
  <si>
    <t>Субвенція з обласного бюджету бюджетам міст і районів на виконання депутатами обласної ради доручень виборців  відповідно до програм, затверджених обласною радою</t>
  </si>
  <si>
    <t xml:space="preserve">Податок на нерухоме майно, відмінне від земельної ділянки </t>
  </si>
  <si>
    <t xml:space="preserve">Додаткова  дотація  з державного бюджету на вирівнювання  фінансової забезпеченості  місцевих бюджетів </t>
  </si>
  <si>
    <t>Субвенція з державного бюджету  місцевим бюджетам на виплату допомоги сім’ям з дітьми, малозабезпеченим cім'ям,  інвалідам з дитинства,  дітям-інвалідам та тимчасової державної допомоги дітям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</si>
  <si>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 </t>
  </si>
  <si>
    <t xml:space="preserve">міської ради від_______2015 № __ </t>
  </si>
  <si>
    <t>План з урахванням змін                      на 2014 рік</t>
  </si>
  <si>
    <t>Відсоток виконання, %               (5/4)</t>
  </si>
  <si>
    <t xml:space="preserve">Виконання бюджету міста Южноукраїнськ за доходами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</si>
</sst>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 applyProtection="1">
      <alignment vertical="top" wrapText="1"/>
      <protection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top" wrapText="1"/>
      <protection/>
    </xf>
    <xf numFmtId="172" fontId="8" fillId="0" borderId="0" xfId="0" applyNumberFormat="1" applyFont="1" applyFill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vertical="top"/>
    </xf>
    <xf numFmtId="172" fontId="11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view="pageBreakPreview" zoomScale="75" zoomScaleSheetLayoutView="75" workbookViewId="0" topLeftCell="A1">
      <selection activeCell="A48" sqref="A1:IV16384"/>
    </sheetView>
  </sheetViews>
  <sheetFormatPr defaultColWidth="9.00390625" defaultRowHeight="12.75"/>
  <cols>
    <col min="1" max="1" width="7.25390625" style="36" customWidth="1"/>
    <col min="2" max="2" width="11.125" style="1" bestFit="1" customWidth="1"/>
    <col min="3" max="3" width="47.875" style="1" customWidth="1"/>
    <col min="4" max="4" width="16.25390625" style="35" customWidth="1"/>
    <col min="5" max="5" width="18.875" style="35" customWidth="1"/>
    <col min="6" max="6" width="14.125" style="37" customWidth="1"/>
    <col min="7" max="7" width="15.00390625" style="22" customWidth="1"/>
    <col min="8" max="16384" width="9.125" style="1" customWidth="1"/>
  </cols>
  <sheetData>
    <row r="1" spans="1:7" s="26" customFormat="1" ht="23.25">
      <c r="A1" s="25"/>
      <c r="B1" s="10"/>
      <c r="C1" s="10"/>
      <c r="D1" s="15"/>
      <c r="E1" s="15" t="s">
        <v>68</v>
      </c>
      <c r="F1" s="16"/>
      <c r="G1" s="16"/>
    </row>
    <row r="2" spans="1:7" s="26" customFormat="1" ht="23.25">
      <c r="A2" s="27"/>
      <c r="B2" s="10"/>
      <c r="C2" s="10"/>
      <c r="D2" s="15"/>
      <c r="E2" s="15" t="s">
        <v>79</v>
      </c>
      <c r="F2" s="16"/>
      <c r="G2" s="16"/>
    </row>
    <row r="3" spans="1:7" s="26" customFormat="1" ht="23.25">
      <c r="A3" s="27"/>
      <c r="B3" s="10"/>
      <c r="C3" s="10"/>
      <c r="D3" s="15"/>
      <c r="E3" s="15" t="s">
        <v>83</v>
      </c>
      <c r="F3" s="16"/>
      <c r="G3" s="16"/>
    </row>
    <row r="4" spans="1:7" s="26" customFormat="1" ht="23.25">
      <c r="A4" s="27"/>
      <c r="B4" s="10"/>
      <c r="C4" s="10"/>
      <c r="D4" s="60"/>
      <c r="E4" s="60"/>
      <c r="F4" s="60"/>
      <c r="G4" s="60"/>
    </row>
    <row r="5" spans="1:7" s="26" customFormat="1" ht="23.25">
      <c r="A5" s="11"/>
      <c r="B5" s="59"/>
      <c r="C5" s="59"/>
      <c r="D5" s="59"/>
      <c r="E5" s="59"/>
      <c r="F5" s="59"/>
      <c r="G5" s="59"/>
    </row>
    <row r="6" spans="1:7" s="26" customFormat="1" ht="23.25">
      <c r="A6" s="59" t="s">
        <v>64</v>
      </c>
      <c r="B6" s="59"/>
      <c r="C6" s="59"/>
      <c r="D6" s="59"/>
      <c r="E6" s="59"/>
      <c r="F6" s="59"/>
      <c r="G6" s="59"/>
    </row>
    <row r="7" spans="1:7" s="26" customFormat="1" ht="23.25">
      <c r="A7" s="59" t="s">
        <v>84</v>
      </c>
      <c r="B7" s="59"/>
      <c r="C7" s="59"/>
      <c r="D7" s="59"/>
      <c r="E7" s="59"/>
      <c r="F7" s="59"/>
      <c r="G7" s="59"/>
    </row>
    <row r="8" spans="1:7" s="26" customFormat="1" ht="15.75">
      <c r="A8" s="11"/>
      <c r="B8" s="3"/>
      <c r="C8" s="3"/>
      <c r="D8" s="17"/>
      <c r="E8" s="17"/>
      <c r="F8" s="17"/>
      <c r="G8" s="17" t="s">
        <v>44</v>
      </c>
    </row>
    <row r="9" spans="1:12" s="26" customFormat="1" ht="12.75">
      <c r="A9" s="68" t="s">
        <v>27</v>
      </c>
      <c r="B9" s="57" t="s">
        <v>0</v>
      </c>
      <c r="C9" s="57" t="s">
        <v>1</v>
      </c>
      <c r="D9" s="64" t="s">
        <v>85</v>
      </c>
      <c r="E9" s="61" t="s">
        <v>86</v>
      </c>
      <c r="F9" s="61" t="s">
        <v>25</v>
      </c>
      <c r="G9" s="71" t="s">
        <v>26</v>
      </c>
      <c r="H9" s="28"/>
      <c r="I9" s="28"/>
      <c r="J9" s="28"/>
      <c r="K9" s="28"/>
      <c r="L9" s="28"/>
    </row>
    <row r="10" spans="1:12" s="26" customFormat="1" ht="12.75" customHeight="1">
      <c r="A10" s="69"/>
      <c r="B10" s="57"/>
      <c r="C10" s="57"/>
      <c r="D10" s="64"/>
      <c r="E10" s="62"/>
      <c r="F10" s="62"/>
      <c r="G10" s="71"/>
      <c r="H10" s="28"/>
      <c r="I10" s="28"/>
      <c r="J10" s="28"/>
      <c r="K10" s="28"/>
      <c r="L10" s="28"/>
    </row>
    <row r="11" spans="1:12" s="26" customFormat="1" ht="57.75" customHeight="1">
      <c r="A11" s="70"/>
      <c r="B11" s="57"/>
      <c r="C11" s="57"/>
      <c r="D11" s="64"/>
      <c r="E11" s="63"/>
      <c r="F11" s="63"/>
      <c r="G11" s="71"/>
      <c r="H11" s="28"/>
      <c r="I11" s="28"/>
      <c r="J11" s="28"/>
      <c r="K11" s="28"/>
      <c r="L11" s="28"/>
    </row>
    <row r="12" spans="1:12" s="26" customFormat="1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8"/>
      <c r="I12" s="28"/>
      <c r="J12" s="28"/>
      <c r="K12" s="28"/>
      <c r="L12" s="28"/>
    </row>
    <row r="13" spans="1:12" s="26" customFormat="1" ht="15.75">
      <c r="A13" s="65" t="s">
        <v>50</v>
      </c>
      <c r="B13" s="66"/>
      <c r="C13" s="66"/>
      <c r="D13" s="66"/>
      <c r="E13" s="66"/>
      <c r="F13" s="66"/>
      <c r="G13" s="67"/>
      <c r="H13" s="28"/>
      <c r="I13" s="28"/>
      <c r="J13" s="28"/>
      <c r="K13" s="28"/>
      <c r="L13" s="28"/>
    </row>
    <row r="14" spans="1:7" s="26" customFormat="1" ht="25.5" customHeight="1">
      <c r="A14" s="5">
        <v>1</v>
      </c>
      <c r="B14" s="7">
        <v>10000000</v>
      </c>
      <c r="C14" s="8" t="s">
        <v>2</v>
      </c>
      <c r="D14" s="18">
        <f>D15+D16+D17+D19+D22</f>
        <v>32817.9</v>
      </c>
      <c r="E14" s="18">
        <f>E15+E16+E17+E19+E22</f>
        <v>32611.600000000002</v>
      </c>
      <c r="F14" s="18">
        <f aca="true" t="shared" si="0" ref="F14:F45">E14-D14</f>
        <v>-206.29999999999927</v>
      </c>
      <c r="G14" s="19">
        <f aca="true" t="shared" si="1" ref="G14:G45">E14/D14*100</f>
        <v>99.37137964342631</v>
      </c>
    </row>
    <row r="15" spans="1:7" s="26" customFormat="1" ht="27" customHeight="1">
      <c r="A15" s="5" t="s">
        <v>28</v>
      </c>
      <c r="B15" s="7">
        <v>11010000</v>
      </c>
      <c r="C15" s="8" t="s">
        <v>3</v>
      </c>
      <c r="D15" s="18">
        <v>29176.2</v>
      </c>
      <c r="E15" s="18">
        <v>28951</v>
      </c>
      <c r="F15" s="18">
        <f t="shared" si="0"/>
        <v>-225.20000000000073</v>
      </c>
      <c r="G15" s="19">
        <f t="shared" si="1"/>
        <v>99.22813800289276</v>
      </c>
    </row>
    <row r="16" spans="1:7" s="26" customFormat="1" ht="36" customHeight="1">
      <c r="A16" s="5" t="s">
        <v>30</v>
      </c>
      <c r="B16" s="7">
        <v>11020000</v>
      </c>
      <c r="C16" s="8" t="s">
        <v>78</v>
      </c>
      <c r="D16" s="18">
        <v>10</v>
      </c>
      <c r="E16" s="18">
        <f>141.5+22.9</f>
        <v>164.4</v>
      </c>
      <c r="F16" s="18">
        <f t="shared" si="0"/>
        <v>154.4</v>
      </c>
      <c r="G16" s="19">
        <f t="shared" si="1"/>
        <v>1644.0000000000002</v>
      </c>
    </row>
    <row r="17" spans="1:7" s="26" customFormat="1" ht="35.25" customHeight="1">
      <c r="A17" s="5" t="s">
        <v>31</v>
      </c>
      <c r="B17" s="7">
        <v>13000000</v>
      </c>
      <c r="C17" s="8" t="s">
        <v>6</v>
      </c>
      <c r="D17" s="18">
        <f>D18</f>
        <v>3561.2</v>
      </c>
      <c r="E17" s="18">
        <f>E18</f>
        <v>3419.4</v>
      </c>
      <c r="F17" s="18">
        <f t="shared" si="0"/>
        <v>-141.79999999999973</v>
      </c>
      <c r="G17" s="19">
        <f t="shared" si="1"/>
        <v>96.01819611366955</v>
      </c>
    </row>
    <row r="18" spans="1:7" s="26" customFormat="1" ht="25.5" customHeight="1">
      <c r="A18" s="5" t="s">
        <v>32</v>
      </c>
      <c r="B18" s="7">
        <v>13050000</v>
      </c>
      <c r="C18" s="8" t="s">
        <v>7</v>
      </c>
      <c r="D18" s="18">
        <v>3561.2</v>
      </c>
      <c r="E18" s="18">
        <v>3419.4</v>
      </c>
      <c r="F18" s="18">
        <f t="shared" si="0"/>
        <v>-141.79999999999973</v>
      </c>
      <c r="G18" s="19">
        <f t="shared" si="1"/>
        <v>96.01819611366955</v>
      </c>
    </row>
    <row r="19" spans="1:7" s="26" customFormat="1" ht="23.25" customHeight="1">
      <c r="A19" s="5" t="s">
        <v>33</v>
      </c>
      <c r="B19" s="7">
        <v>18000000</v>
      </c>
      <c r="C19" s="8" t="s">
        <v>8</v>
      </c>
      <c r="D19" s="18">
        <f>D20+D21</f>
        <v>70.5</v>
      </c>
      <c r="E19" s="18">
        <f>E20+E21</f>
        <v>76.7</v>
      </c>
      <c r="F19" s="18">
        <f t="shared" si="0"/>
        <v>6.200000000000003</v>
      </c>
      <c r="G19" s="19">
        <f t="shared" si="1"/>
        <v>108.79432624113477</v>
      </c>
    </row>
    <row r="20" spans="1:7" s="26" customFormat="1" ht="15.75">
      <c r="A20" s="5" t="s">
        <v>96</v>
      </c>
      <c r="B20" s="7">
        <v>18030000</v>
      </c>
      <c r="C20" s="8" t="s">
        <v>65</v>
      </c>
      <c r="D20" s="18">
        <v>0.6</v>
      </c>
      <c r="E20" s="18">
        <f>1.1+0.6</f>
        <v>1.7000000000000002</v>
      </c>
      <c r="F20" s="18">
        <f t="shared" si="0"/>
        <v>1.1</v>
      </c>
      <c r="G20" s="19">
        <f t="shared" si="1"/>
        <v>283.33333333333337</v>
      </c>
    </row>
    <row r="21" spans="1:7" s="26" customFormat="1" ht="31.5">
      <c r="A21" s="5" t="s">
        <v>97</v>
      </c>
      <c r="B21" s="7">
        <v>18040000</v>
      </c>
      <c r="C21" s="8" t="s">
        <v>9</v>
      </c>
      <c r="D21" s="18">
        <v>69.9</v>
      </c>
      <c r="E21" s="18">
        <v>75</v>
      </c>
      <c r="F21" s="18">
        <f t="shared" si="0"/>
        <v>5.099999999999994</v>
      </c>
      <c r="G21" s="19">
        <f t="shared" si="1"/>
        <v>107.29613733905579</v>
      </c>
    </row>
    <row r="22" spans="1:7" s="26" customFormat="1" ht="15.75">
      <c r="A22" s="5" t="s">
        <v>34</v>
      </c>
      <c r="B22" s="7">
        <v>19040100</v>
      </c>
      <c r="C22" s="8" t="s">
        <v>73</v>
      </c>
      <c r="D22" s="18">
        <v>0</v>
      </c>
      <c r="E22" s="18">
        <v>0.1</v>
      </c>
      <c r="F22" s="18">
        <f t="shared" si="0"/>
        <v>0.1</v>
      </c>
      <c r="G22" s="19" t="s">
        <v>87</v>
      </c>
    </row>
    <row r="23" spans="1:7" s="26" customFormat="1" ht="21.75" customHeight="1">
      <c r="A23" s="5" t="s">
        <v>36</v>
      </c>
      <c r="B23" s="7">
        <v>20000000</v>
      </c>
      <c r="C23" s="8" t="s">
        <v>13</v>
      </c>
      <c r="D23" s="18">
        <f>SUM(D24:D29)</f>
        <v>109.3</v>
      </c>
      <c r="E23" s="18">
        <f>SUM(E24:E29)</f>
        <v>120.19999999999999</v>
      </c>
      <c r="F23" s="18">
        <f t="shared" si="0"/>
        <v>10.899999999999991</v>
      </c>
      <c r="G23" s="19">
        <f t="shared" si="1"/>
        <v>109.97255260750227</v>
      </c>
    </row>
    <row r="24" spans="1:7" s="26" customFormat="1" ht="38.25" customHeight="1">
      <c r="A24" s="5" t="s">
        <v>37</v>
      </c>
      <c r="B24" s="7">
        <v>21080500</v>
      </c>
      <c r="C24" s="8" t="s">
        <v>35</v>
      </c>
      <c r="D24" s="18">
        <v>0</v>
      </c>
      <c r="E24" s="18">
        <v>23.8</v>
      </c>
      <c r="F24" s="18">
        <f t="shared" si="0"/>
        <v>23.8</v>
      </c>
      <c r="G24" s="19" t="s">
        <v>87</v>
      </c>
    </row>
    <row r="25" spans="1:7" s="26" customFormat="1" ht="25.5" customHeight="1">
      <c r="A25" s="5" t="s">
        <v>38</v>
      </c>
      <c r="B25" s="7">
        <v>21081100</v>
      </c>
      <c r="C25" s="8" t="s">
        <v>14</v>
      </c>
      <c r="D25" s="18">
        <v>4.4</v>
      </c>
      <c r="E25" s="18">
        <v>3.5</v>
      </c>
      <c r="F25" s="18">
        <f t="shared" si="0"/>
        <v>-0.9000000000000004</v>
      </c>
      <c r="G25" s="19">
        <f t="shared" si="1"/>
        <v>79.54545454545455</v>
      </c>
    </row>
    <row r="26" spans="1:7" s="26" customFormat="1" ht="61.5" customHeight="1">
      <c r="A26" s="5" t="s">
        <v>39</v>
      </c>
      <c r="B26" s="7">
        <v>22080400</v>
      </c>
      <c r="C26" s="8" t="s">
        <v>15</v>
      </c>
      <c r="D26" s="18">
        <v>92.8</v>
      </c>
      <c r="E26" s="18">
        <v>83.5</v>
      </c>
      <c r="F26" s="18">
        <f t="shared" si="0"/>
        <v>-9.299999999999997</v>
      </c>
      <c r="G26" s="19">
        <f t="shared" si="1"/>
        <v>89.97844827586206</v>
      </c>
    </row>
    <row r="27" spans="1:7" s="26" customFormat="1" ht="15.75">
      <c r="A27" s="5" t="s">
        <v>40</v>
      </c>
      <c r="B27" s="7">
        <v>22090000</v>
      </c>
      <c r="C27" s="8" t="s">
        <v>16</v>
      </c>
      <c r="D27" s="18">
        <v>12.1</v>
      </c>
      <c r="E27" s="18">
        <v>6.3</v>
      </c>
      <c r="F27" s="18">
        <f t="shared" si="0"/>
        <v>-5.8</v>
      </c>
      <c r="G27" s="19">
        <f t="shared" si="1"/>
        <v>52.066115702479344</v>
      </c>
    </row>
    <row r="28" spans="1:7" s="26" customFormat="1" ht="15.75">
      <c r="A28" s="5" t="s">
        <v>41</v>
      </c>
      <c r="B28" s="7">
        <v>24060300</v>
      </c>
      <c r="C28" s="8" t="s">
        <v>35</v>
      </c>
      <c r="D28" s="18">
        <v>0</v>
      </c>
      <c r="E28" s="18">
        <v>3.1</v>
      </c>
      <c r="F28" s="18">
        <f t="shared" si="0"/>
        <v>3.1</v>
      </c>
      <c r="G28" s="19" t="s">
        <v>87</v>
      </c>
    </row>
    <row r="29" spans="1:7" s="26" customFormat="1" ht="15.75" hidden="1">
      <c r="A29" s="5" t="s">
        <v>74</v>
      </c>
      <c r="B29" s="7">
        <v>24060600</v>
      </c>
      <c r="C29" s="8" t="s">
        <v>35</v>
      </c>
      <c r="D29" s="18">
        <v>0</v>
      </c>
      <c r="E29" s="18">
        <v>0</v>
      </c>
      <c r="F29" s="18">
        <f t="shared" si="0"/>
        <v>0</v>
      </c>
      <c r="G29" s="19" t="e">
        <f t="shared" si="1"/>
        <v>#DIV/0!</v>
      </c>
    </row>
    <row r="30" spans="1:7" s="26" customFormat="1" ht="15.75">
      <c r="A30" s="5" t="s">
        <v>42</v>
      </c>
      <c r="B30" s="7">
        <v>30000000</v>
      </c>
      <c r="C30" s="8" t="s">
        <v>18</v>
      </c>
      <c r="D30" s="18">
        <f>D31</f>
        <v>0</v>
      </c>
      <c r="E30" s="18">
        <f>E31</f>
        <v>2</v>
      </c>
      <c r="F30" s="18">
        <f t="shared" si="0"/>
        <v>2</v>
      </c>
      <c r="G30" s="19" t="s">
        <v>87</v>
      </c>
    </row>
    <row r="31" spans="1:7" s="26" customFormat="1" ht="94.5">
      <c r="A31" s="5" t="s">
        <v>43</v>
      </c>
      <c r="B31" s="7">
        <v>31010200</v>
      </c>
      <c r="C31" s="8" t="s">
        <v>88</v>
      </c>
      <c r="D31" s="18">
        <v>0</v>
      </c>
      <c r="E31" s="18">
        <v>2</v>
      </c>
      <c r="F31" s="18">
        <f t="shared" si="0"/>
        <v>2</v>
      </c>
      <c r="G31" s="19" t="s">
        <v>87</v>
      </c>
    </row>
    <row r="32" spans="1:7" s="26" customFormat="1" ht="37.5" customHeight="1">
      <c r="A32" s="53" t="s">
        <v>59</v>
      </c>
      <c r="B32" s="54"/>
      <c r="C32" s="54"/>
      <c r="D32" s="18">
        <f>D14+D23+D30</f>
        <v>32927.200000000004</v>
      </c>
      <c r="E32" s="18">
        <f>E14+E23+E30</f>
        <v>32733.800000000003</v>
      </c>
      <c r="F32" s="18">
        <f t="shared" si="0"/>
        <v>-193.40000000000146</v>
      </c>
      <c r="G32" s="19">
        <f t="shared" si="1"/>
        <v>99.41264365023446</v>
      </c>
    </row>
    <row r="33" spans="1:7" s="26" customFormat="1" ht="20.25" customHeight="1">
      <c r="A33" s="5" t="s">
        <v>45</v>
      </c>
      <c r="B33" s="7">
        <v>40000000</v>
      </c>
      <c r="C33" s="8" t="s">
        <v>19</v>
      </c>
      <c r="D33" s="18">
        <f>D34+D37</f>
        <v>9906.8</v>
      </c>
      <c r="E33" s="18">
        <f>E34+E37</f>
        <v>8440</v>
      </c>
      <c r="F33" s="18">
        <f t="shared" si="0"/>
        <v>-1466.7999999999993</v>
      </c>
      <c r="G33" s="19">
        <f t="shared" si="1"/>
        <v>85.19400815601405</v>
      </c>
    </row>
    <row r="34" spans="1:7" s="26" customFormat="1" ht="21.75" customHeight="1" hidden="1">
      <c r="A34" s="5" t="s">
        <v>46</v>
      </c>
      <c r="B34" s="7">
        <v>41020000</v>
      </c>
      <c r="C34" s="8" t="s">
        <v>20</v>
      </c>
      <c r="D34" s="18">
        <f>D35+D36</f>
        <v>0</v>
      </c>
      <c r="E34" s="18">
        <v>0</v>
      </c>
      <c r="F34" s="18">
        <f t="shared" si="0"/>
        <v>0</v>
      </c>
      <c r="G34" s="19" t="s">
        <v>87</v>
      </c>
    </row>
    <row r="35" spans="1:7" s="26" customFormat="1" ht="47.25" hidden="1">
      <c r="A35" s="5" t="s">
        <v>47</v>
      </c>
      <c r="B35" s="7">
        <v>41020601</v>
      </c>
      <c r="C35" s="8" t="s">
        <v>21</v>
      </c>
      <c r="D35" s="18"/>
      <c r="E35" s="18"/>
      <c r="F35" s="18">
        <f t="shared" si="0"/>
        <v>0</v>
      </c>
      <c r="G35" s="19" t="e">
        <f t="shared" si="1"/>
        <v>#DIV/0!</v>
      </c>
    </row>
    <row r="36" spans="1:7" s="26" customFormat="1" ht="47.25" hidden="1">
      <c r="A36" s="5" t="s">
        <v>71</v>
      </c>
      <c r="B36" s="7">
        <v>41021201</v>
      </c>
      <c r="C36" s="8" t="s">
        <v>72</v>
      </c>
      <c r="D36" s="18"/>
      <c r="E36" s="18"/>
      <c r="F36" s="18">
        <f t="shared" si="0"/>
        <v>0</v>
      </c>
      <c r="G36" s="19" t="e">
        <f t="shared" si="1"/>
        <v>#DIV/0!</v>
      </c>
    </row>
    <row r="37" spans="1:7" s="26" customFormat="1" ht="15.75">
      <c r="A37" s="5" t="s">
        <v>46</v>
      </c>
      <c r="B37" s="7">
        <v>41030000</v>
      </c>
      <c r="C37" s="8" t="s">
        <v>22</v>
      </c>
      <c r="D37" s="18">
        <f>SUM(D38:D44)</f>
        <v>9906.8</v>
      </c>
      <c r="E37" s="18">
        <f>SUM(E38:E44)</f>
        <v>8440</v>
      </c>
      <c r="F37" s="18">
        <f t="shared" si="0"/>
        <v>-1466.7999999999993</v>
      </c>
      <c r="G37" s="19">
        <f t="shared" si="1"/>
        <v>85.19400815601405</v>
      </c>
    </row>
    <row r="38" spans="1:7" s="26" customFormat="1" ht="93" customHeight="1">
      <c r="A38" s="5" t="s">
        <v>47</v>
      </c>
      <c r="B38" s="7">
        <v>41030601</v>
      </c>
      <c r="C38" s="23" t="s">
        <v>89</v>
      </c>
      <c r="D38" s="18">
        <v>8251.1</v>
      </c>
      <c r="E38" s="18">
        <v>7571.8</v>
      </c>
      <c r="F38" s="18">
        <f t="shared" si="0"/>
        <v>-679.3000000000002</v>
      </c>
      <c r="G38" s="19">
        <f t="shared" si="1"/>
        <v>91.76715831828484</v>
      </c>
    </row>
    <row r="39" spans="1:7" s="26" customFormat="1" ht="126" customHeight="1">
      <c r="A39" s="5" t="s">
        <v>98</v>
      </c>
      <c r="B39" s="7">
        <v>41030801</v>
      </c>
      <c r="C39" s="24" t="s">
        <v>90</v>
      </c>
      <c r="D39" s="18">
        <v>1250.4</v>
      </c>
      <c r="E39" s="18">
        <v>499.4</v>
      </c>
      <c r="F39" s="18">
        <f t="shared" si="0"/>
        <v>-751.0000000000001</v>
      </c>
      <c r="G39" s="19">
        <f t="shared" si="1"/>
        <v>39.93921944977606</v>
      </c>
    </row>
    <row r="40" spans="1:7" s="26" customFormat="1" ht="283.5">
      <c r="A40" s="5" t="s">
        <v>99</v>
      </c>
      <c r="B40" s="7">
        <v>41030901</v>
      </c>
      <c r="C40" s="29" t="s">
        <v>91</v>
      </c>
      <c r="D40" s="18">
        <v>192.7</v>
      </c>
      <c r="E40" s="18">
        <v>163</v>
      </c>
      <c r="F40" s="18">
        <f t="shared" si="0"/>
        <v>-29.69999999999999</v>
      </c>
      <c r="G40" s="19">
        <f t="shared" si="1"/>
        <v>84.58744161909705</v>
      </c>
    </row>
    <row r="41" spans="1:7" s="26" customFormat="1" ht="47.25">
      <c r="A41" s="5" t="s">
        <v>100</v>
      </c>
      <c r="B41" s="7">
        <v>41035201</v>
      </c>
      <c r="C41" s="8" t="s">
        <v>23</v>
      </c>
      <c r="D41" s="18">
        <v>88.8</v>
      </c>
      <c r="E41" s="18">
        <v>82</v>
      </c>
      <c r="F41" s="18">
        <f t="shared" si="0"/>
        <v>-6.799999999999997</v>
      </c>
      <c r="G41" s="19">
        <f t="shared" si="1"/>
        <v>92.34234234234235</v>
      </c>
    </row>
    <row r="42" spans="1:7" s="26" customFormat="1" ht="47.25">
      <c r="A42" s="5" t="s">
        <v>101</v>
      </c>
      <c r="B42" s="7">
        <v>41035601</v>
      </c>
      <c r="C42" s="8" t="s">
        <v>24</v>
      </c>
      <c r="D42" s="18">
        <v>10.4</v>
      </c>
      <c r="E42" s="18">
        <v>10.4</v>
      </c>
      <c r="F42" s="18">
        <f t="shared" si="0"/>
        <v>0</v>
      </c>
      <c r="G42" s="19">
        <f t="shared" si="1"/>
        <v>100</v>
      </c>
    </row>
    <row r="43" spans="1:7" s="26" customFormat="1" ht="139.5" customHeight="1">
      <c r="A43" s="5" t="s">
        <v>102</v>
      </c>
      <c r="B43" s="7">
        <v>41035801</v>
      </c>
      <c r="C43" s="29" t="s">
        <v>92</v>
      </c>
      <c r="D43" s="18">
        <v>113.4</v>
      </c>
      <c r="E43" s="18">
        <v>113.4</v>
      </c>
      <c r="F43" s="18">
        <f t="shared" si="0"/>
        <v>0</v>
      </c>
      <c r="G43" s="19">
        <f t="shared" si="1"/>
        <v>100</v>
      </c>
    </row>
    <row r="44" spans="1:7" s="26" customFormat="1" ht="78.75" hidden="1">
      <c r="A44" s="5" t="s">
        <v>76</v>
      </c>
      <c r="B44" s="7">
        <v>41037001</v>
      </c>
      <c r="C44" s="8" t="s">
        <v>75</v>
      </c>
      <c r="D44" s="18"/>
      <c r="E44" s="18"/>
      <c r="F44" s="18">
        <f t="shared" si="0"/>
        <v>0</v>
      </c>
      <c r="G44" s="19" t="e">
        <f t="shared" si="1"/>
        <v>#DIV/0!</v>
      </c>
    </row>
    <row r="45" spans="1:7" s="26" customFormat="1" ht="37.5" customHeight="1">
      <c r="A45" s="53" t="s">
        <v>58</v>
      </c>
      <c r="B45" s="54"/>
      <c r="C45" s="54"/>
      <c r="D45" s="18">
        <f>D32+D33</f>
        <v>42834</v>
      </c>
      <c r="E45" s="18">
        <f>E32+E33</f>
        <v>41173.8</v>
      </c>
      <c r="F45" s="18">
        <f t="shared" si="0"/>
        <v>-1660.199999999997</v>
      </c>
      <c r="G45" s="19">
        <f t="shared" si="1"/>
        <v>96.12410701778961</v>
      </c>
    </row>
    <row r="46" spans="1:7" s="30" customFormat="1" ht="24" customHeight="1">
      <c r="A46" s="57" t="s">
        <v>51</v>
      </c>
      <c r="B46" s="58"/>
      <c r="C46" s="58"/>
      <c r="D46" s="58"/>
      <c r="E46" s="58"/>
      <c r="F46" s="58"/>
      <c r="G46" s="58"/>
    </row>
    <row r="47" spans="1:7" s="26" customFormat="1" ht="15.75">
      <c r="A47" s="5">
        <v>1</v>
      </c>
      <c r="B47" s="7">
        <v>10000000</v>
      </c>
      <c r="C47" s="8" t="s">
        <v>2</v>
      </c>
      <c r="D47" s="18">
        <f>D48+D51+D55</f>
        <v>1398.3</v>
      </c>
      <c r="E47" s="18">
        <f>E48+E51+E55</f>
        <v>1668</v>
      </c>
      <c r="F47" s="18">
        <f aca="true" t="shared" si="2" ref="F47:F69">E47-D47</f>
        <v>269.70000000000005</v>
      </c>
      <c r="G47" s="19">
        <f aca="true" t="shared" si="3" ref="G47:G69">E47/D47*100</f>
        <v>119.28770650075091</v>
      </c>
    </row>
    <row r="48" spans="1:7" s="26" customFormat="1" ht="15.75">
      <c r="A48" s="5" t="s">
        <v>28</v>
      </c>
      <c r="B48" s="7">
        <v>12000000</v>
      </c>
      <c r="C48" s="8" t="s">
        <v>4</v>
      </c>
      <c r="D48" s="18">
        <f>D49+D50</f>
        <v>13.5</v>
      </c>
      <c r="E48" s="18">
        <f>E49+E50</f>
        <v>5.7</v>
      </c>
      <c r="F48" s="18">
        <f t="shared" si="2"/>
        <v>-7.8</v>
      </c>
      <c r="G48" s="19">
        <f t="shared" si="3"/>
        <v>42.22222222222222</v>
      </c>
    </row>
    <row r="49" spans="1:7" s="26" customFormat="1" ht="34.5" customHeight="1" hidden="1">
      <c r="A49" s="5" t="s">
        <v>29</v>
      </c>
      <c r="B49" s="7">
        <v>12020000</v>
      </c>
      <c r="C49" s="8" t="s">
        <v>5</v>
      </c>
      <c r="D49" s="18">
        <v>0</v>
      </c>
      <c r="E49" s="18"/>
      <c r="F49" s="18">
        <f t="shared" si="2"/>
        <v>0</v>
      </c>
      <c r="G49" s="19">
        <v>0</v>
      </c>
    </row>
    <row r="50" spans="1:7" s="26" customFormat="1" ht="15.75">
      <c r="A50" s="5" t="s">
        <v>29</v>
      </c>
      <c r="B50" s="7">
        <v>12030000</v>
      </c>
      <c r="C50" s="8" t="s">
        <v>52</v>
      </c>
      <c r="D50" s="18">
        <v>13.5</v>
      </c>
      <c r="E50" s="18">
        <v>5.7</v>
      </c>
      <c r="F50" s="18">
        <f t="shared" si="2"/>
        <v>-7.8</v>
      </c>
      <c r="G50" s="19">
        <f t="shared" si="3"/>
        <v>42.22222222222222</v>
      </c>
    </row>
    <row r="51" spans="1:7" s="26" customFormat="1" ht="15.75">
      <c r="A51" s="5" t="s">
        <v>30</v>
      </c>
      <c r="B51" s="7">
        <v>18000000</v>
      </c>
      <c r="C51" s="8" t="s">
        <v>8</v>
      </c>
      <c r="D51" s="18">
        <f>D53+D54+D52</f>
        <v>1353.8</v>
      </c>
      <c r="E51" s="18">
        <f>E53+E54+E52</f>
        <v>1624.1</v>
      </c>
      <c r="F51" s="18">
        <f t="shared" si="2"/>
        <v>270.29999999999995</v>
      </c>
      <c r="G51" s="19">
        <f t="shared" si="3"/>
        <v>119.96602156891711</v>
      </c>
    </row>
    <row r="52" spans="1:7" s="26" customFormat="1" ht="47.25">
      <c r="A52" s="5" t="s">
        <v>53</v>
      </c>
      <c r="B52" s="7">
        <v>18010100</v>
      </c>
      <c r="C52" s="8" t="s">
        <v>82</v>
      </c>
      <c r="D52" s="18">
        <v>6.3</v>
      </c>
      <c r="E52" s="18">
        <v>6.9</v>
      </c>
      <c r="F52" s="18">
        <f t="shared" si="2"/>
        <v>0.6000000000000005</v>
      </c>
      <c r="G52" s="19"/>
    </row>
    <row r="53" spans="1:7" s="26" customFormat="1" ht="85.5" customHeight="1">
      <c r="A53" s="5" t="s">
        <v>54</v>
      </c>
      <c r="B53" s="7">
        <v>18041500</v>
      </c>
      <c r="C53" s="14" t="s">
        <v>55</v>
      </c>
      <c r="D53" s="18">
        <v>7.4</v>
      </c>
      <c r="E53" s="18">
        <v>7.1</v>
      </c>
      <c r="F53" s="18">
        <f t="shared" si="2"/>
        <v>-0.3000000000000007</v>
      </c>
      <c r="G53" s="19">
        <f t="shared" si="3"/>
        <v>95.94594594594594</v>
      </c>
    </row>
    <row r="54" spans="1:7" s="26" customFormat="1" ht="15.75">
      <c r="A54" s="5" t="s">
        <v>81</v>
      </c>
      <c r="B54" s="7">
        <v>18050000</v>
      </c>
      <c r="C54" s="8" t="s">
        <v>10</v>
      </c>
      <c r="D54" s="18">
        <v>1340.1</v>
      </c>
      <c r="E54" s="18">
        <v>1610.1</v>
      </c>
      <c r="F54" s="18">
        <f t="shared" si="2"/>
        <v>270</v>
      </c>
      <c r="G54" s="19">
        <f t="shared" si="3"/>
        <v>120.14775016789791</v>
      </c>
    </row>
    <row r="55" spans="1:7" s="26" customFormat="1" ht="15.75">
      <c r="A55" s="5" t="s">
        <v>31</v>
      </c>
      <c r="B55" s="7">
        <v>19000000</v>
      </c>
      <c r="C55" s="8" t="s">
        <v>11</v>
      </c>
      <c r="D55" s="18">
        <f>D56</f>
        <v>31</v>
      </c>
      <c r="E55" s="18">
        <f>E56</f>
        <v>38.2</v>
      </c>
      <c r="F55" s="18">
        <f t="shared" si="2"/>
        <v>7.200000000000003</v>
      </c>
      <c r="G55" s="19">
        <f t="shared" si="3"/>
        <v>123.22580645161293</v>
      </c>
    </row>
    <row r="56" spans="1:7" s="26" customFormat="1" ht="15.75">
      <c r="A56" s="5" t="s">
        <v>32</v>
      </c>
      <c r="B56" s="7">
        <v>19010000</v>
      </c>
      <c r="C56" s="8" t="s">
        <v>12</v>
      </c>
      <c r="D56" s="18">
        <v>31</v>
      </c>
      <c r="E56" s="18">
        <v>38.2</v>
      </c>
      <c r="F56" s="18">
        <f t="shared" si="2"/>
        <v>7.200000000000003</v>
      </c>
      <c r="G56" s="19">
        <f t="shared" si="3"/>
        <v>123.22580645161293</v>
      </c>
    </row>
    <row r="57" spans="1:7" s="26" customFormat="1" ht="15.75">
      <c r="A57" s="5" t="s">
        <v>36</v>
      </c>
      <c r="B57" s="7">
        <v>20000000</v>
      </c>
      <c r="C57" s="8" t="s">
        <v>13</v>
      </c>
      <c r="D57" s="18">
        <f>D58+D59</f>
        <v>1190.4</v>
      </c>
      <c r="E57" s="18">
        <f>E58+E59</f>
        <v>1261.3999999999999</v>
      </c>
      <c r="F57" s="18">
        <f t="shared" si="2"/>
        <v>70.99999999999977</v>
      </c>
      <c r="G57" s="19">
        <f t="shared" si="3"/>
        <v>105.96438172043008</v>
      </c>
    </row>
    <row r="58" spans="1:7" s="26" customFormat="1" ht="31.5">
      <c r="A58" s="5" t="s">
        <v>37</v>
      </c>
      <c r="B58" s="7">
        <v>24170000</v>
      </c>
      <c r="C58" s="8" t="s">
        <v>77</v>
      </c>
      <c r="D58" s="18">
        <v>10</v>
      </c>
      <c r="E58" s="18">
        <v>19.8</v>
      </c>
      <c r="F58" s="18">
        <f t="shared" si="2"/>
        <v>9.8</v>
      </c>
      <c r="G58" s="19">
        <f t="shared" si="3"/>
        <v>198</v>
      </c>
    </row>
    <row r="59" spans="1:7" s="26" customFormat="1" ht="27" customHeight="1">
      <c r="A59" s="5" t="s">
        <v>38</v>
      </c>
      <c r="B59" s="7">
        <v>25000000</v>
      </c>
      <c r="C59" s="8" t="s">
        <v>17</v>
      </c>
      <c r="D59" s="18">
        <v>1180.4</v>
      </c>
      <c r="E59" s="18">
        <v>1241.6</v>
      </c>
      <c r="F59" s="18">
        <f t="shared" si="2"/>
        <v>61.19999999999982</v>
      </c>
      <c r="G59" s="19">
        <f t="shared" si="3"/>
        <v>105.18468315825143</v>
      </c>
    </row>
    <row r="60" spans="1:7" s="26" customFormat="1" ht="47.25" hidden="1">
      <c r="A60" s="5" t="s">
        <v>42</v>
      </c>
      <c r="B60" s="7">
        <v>31030000</v>
      </c>
      <c r="C60" s="8" t="s">
        <v>69</v>
      </c>
      <c r="D60" s="18">
        <v>0</v>
      </c>
      <c r="E60" s="18">
        <v>0</v>
      </c>
      <c r="F60" s="18">
        <f t="shared" si="2"/>
        <v>0</v>
      </c>
      <c r="G60" s="19" t="s">
        <v>87</v>
      </c>
    </row>
    <row r="61" spans="1:7" s="26" customFormat="1" ht="66" customHeight="1">
      <c r="A61" s="5" t="s">
        <v>42</v>
      </c>
      <c r="B61" s="7">
        <v>50110000</v>
      </c>
      <c r="C61" s="31" t="s">
        <v>61</v>
      </c>
      <c r="D61" s="18">
        <v>10.7</v>
      </c>
      <c r="E61" s="18">
        <v>17.5</v>
      </c>
      <c r="F61" s="18">
        <f t="shared" si="2"/>
        <v>6.800000000000001</v>
      </c>
      <c r="G61" s="19">
        <f t="shared" si="3"/>
        <v>163.5514018691589</v>
      </c>
    </row>
    <row r="62" spans="1:7" s="26" customFormat="1" ht="57" customHeight="1">
      <c r="A62" s="53" t="s">
        <v>60</v>
      </c>
      <c r="B62" s="54"/>
      <c r="C62" s="54"/>
      <c r="D62" s="18">
        <f>D47+D57+D61+D60</f>
        <v>2599.3999999999996</v>
      </c>
      <c r="E62" s="18">
        <f>E47+E57+E61+E60</f>
        <v>2946.8999999999996</v>
      </c>
      <c r="F62" s="18">
        <f t="shared" si="2"/>
        <v>347.5</v>
      </c>
      <c r="G62" s="19">
        <f t="shared" si="3"/>
        <v>113.36846964684158</v>
      </c>
    </row>
    <row r="63" spans="1:7" s="26" customFormat="1" ht="30" customHeight="1">
      <c r="A63" s="5" t="s">
        <v>56</v>
      </c>
      <c r="B63" s="7">
        <v>41030000</v>
      </c>
      <c r="C63" s="8" t="s">
        <v>22</v>
      </c>
      <c r="D63" s="18">
        <f>SUM(D64:D67)</f>
        <v>294.8</v>
      </c>
      <c r="E63" s="18">
        <f>SUM(E64:E67)</f>
        <v>255.3</v>
      </c>
      <c r="F63" s="18">
        <f t="shared" si="2"/>
        <v>-39.5</v>
      </c>
      <c r="G63" s="19">
        <f t="shared" si="3"/>
        <v>86.60108548168249</v>
      </c>
    </row>
    <row r="64" spans="1:7" s="26" customFormat="1" ht="68.25" customHeight="1">
      <c r="A64" s="5" t="s">
        <v>46</v>
      </c>
      <c r="B64" s="7">
        <v>41034401</v>
      </c>
      <c r="C64" s="32" t="s">
        <v>93</v>
      </c>
      <c r="D64" s="18">
        <v>200.8</v>
      </c>
      <c r="E64" s="18">
        <v>197.4</v>
      </c>
      <c r="F64" s="18">
        <f t="shared" si="2"/>
        <v>-3.4000000000000057</v>
      </c>
      <c r="G64" s="19">
        <f t="shared" si="3"/>
        <v>98.30677290836654</v>
      </c>
    </row>
    <row r="65" spans="1:7" s="26" customFormat="1" ht="68.25" customHeight="1">
      <c r="A65" s="5" t="s">
        <v>48</v>
      </c>
      <c r="B65" s="7">
        <v>41035001</v>
      </c>
      <c r="C65" s="32" t="s">
        <v>94</v>
      </c>
      <c r="D65" s="18">
        <v>94</v>
      </c>
      <c r="E65" s="18">
        <v>57.9</v>
      </c>
      <c r="F65" s="18">
        <f t="shared" si="2"/>
        <v>-36.1</v>
      </c>
      <c r="G65" s="19">
        <f t="shared" si="3"/>
        <v>61.59574468085106</v>
      </c>
    </row>
    <row r="66" spans="1:7" s="26" customFormat="1" ht="68.25" customHeight="1" hidden="1">
      <c r="A66" s="5" t="s">
        <v>70</v>
      </c>
      <c r="B66" s="7">
        <v>41035101</v>
      </c>
      <c r="C66" s="32" t="s">
        <v>62</v>
      </c>
      <c r="D66" s="18">
        <v>0</v>
      </c>
      <c r="E66" s="18">
        <v>0</v>
      </c>
      <c r="F66" s="18">
        <f t="shared" si="2"/>
        <v>0</v>
      </c>
      <c r="G66" s="19" t="s">
        <v>87</v>
      </c>
    </row>
    <row r="67" spans="1:7" s="26" customFormat="1" ht="197.25" customHeight="1" hidden="1">
      <c r="A67" s="5" t="s">
        <v>80</v>
      </c>
      <c r="B67" s="7">
        <v>41036601</v>
      </c>
      <c r="C67" s="23" t="s">
        <v>95</v>
      </c>
      <c r="D67" s="18">
        <v>0</v>
      </c>
      <c r="E67" s="18">
        <v>0</v>
      </c>
      <c r="F67" s="18">
        <f t="shared" si="2"/>
        <v>0</v>
      </c>
      <c r="G67" s="19" t="s">
        <v>87</v>
      </c>
    </row>
    <row r="68" spans="1:7" s="26" customFormat="1" ht="45.75" customHeight="1">
      <c r="A68" s="53" t="s">
        <v>63</v>
      </c>
      <c r="B68" s="54"/>
      <c r="C68" s="54"/>
      <c r="D68" s="18">
        <f>D62+D63</f>
        <v>2894.2</v>
      </c>
      <c r="E68" s="18">
        <f>E62+E63</f>
        <v>3202.2</v>
      </c>
      <c r="F68" s="18">
        <f t="shared" si="2"/>
        <v>308</v>
      </c>
      <c r="G68" s="19">
        <f t="shared" si="3"/>
        <v>110.64197360237718</v>
      </c>
    </row>
    <row r="69" spans="1:7" s="26" customFormat="1" ht="36" customHeight="1">
      <c r="A69" s="53" t="s">
        <v>57</v>
      </c>
      <c r="B69" s="54"/>
      <c r="C69" s="54"/>
      <c r="D69" s="18">
        <f>D45+D68</f>
        <v>45728.2</v>
      </c>
      <c r="E69" s="18">
        <f>E45+E68</f>
        <v>44376</v>
      </c>
      <c r="F69" s="18">
        <f t="shared" si="2"/>
        <v>-1352.199999999997</v>
      </c>
      <c r="G69" s="19">
        <f t="shared" si="3"/>
        <v>97.04296254827437</v>
      </c>
    </row>
    <row r="70" spans="1:7" s="26" customFormat="1" ht="16.5">
      <c r="A70" s="12"/>
      <c r="B70" s="9"/>
      <c r="C70" s="9"/>
      <c r="D70" s="20"/>
      <c r="E70" s="20"/>
      <c r="F70" s="20"/>
      <c r="G70" s="21"/>
    </row>
    <row r="71" spans="1:7" s="26" customFormat="1" ht="64.5" customHeight="1">
      <c r="A71" s="55" t="s">
        <v>66</v>
      </c>
      <c r="B71" s="55"/>
      <c r="C71" s="55"/>
      <c r="D71" s="15"/>
      <c r="E71" s="15"/>
      <c r="F71" s="56" t="s">
        <v>67</v>
      </c>
      <c r="G71" s="56"/>
    </row>
    <row r="72" spans="1:6" ht="12.75">
      <c r="A72" s="33"/>
      <c r="B72" s="30"/>
      <c r="C72" s="30"/>
      <c r="D72" s="34"/>
      <c r="E72" s="34"/>
      <c r="F72" s="34"/>
    </row>
    <row r="73" spans="1:6" ht="12.75">
      <c r="A73" s="13"/>
      <c r="B73" s="2"/>
      <c r="C73" s="2"/>
      <c r="F73" s="35"/>
    </row>
    <row r="74" spans="1:6" ht="12.75">
      <c r="A74" s="13"/>
      <c r="B74" s="2"/>
      <c r="C74" s="2"/>
      <c r="F74" s="35"/>
    </row>
    <row r="75" spans="1:6" ht="12.75">
      <c r="A75" s="13"/>
      <c r="B75" s="2"/>
      <c r="C75" s="2"/>
      <c r="F75" s="35"/>
    </row>
    <row r="76" spans="1:6" ht="12.75">
      <c r="A76" s="13"/>
      <c r="B76" s="2"/>
      <c r="C76" s="2"/>
      <c r="F76" s="35"/>
    </row>
    <row r="77" spans="1:6" ht="12.75">
      <c r="A77" s="13"/>
      <c r="B77" s="2"/>
      <c r="C77" s="2"/>
      <c r="F77" s="35"/>
    </row>
    <row r="78" spans="1:6" ht="12.75">
      <c r="A78" s="13"/>
      <c r="B78" s="2"/>
      <c r="C78" s="2"/>
      <c r="F78" s="35"/>
    </row>
    <row r="79" spans="1:6" ht="12.75">
      <c r="A79" s="13"/>
      <c r="B79" s="2"/>
      <c r="C79" s="2"/>
      <c r="F79" s="35"/>
    </row>
    <row r="80" spans="1:6" ht="12.75">
      <c r="A80" s="13"/>
      <c r="B80" s="2"/>
      <c r="C80" s="2"/>
      <c r="F80" s="35"/>
    </row>
    <row r="81" spans="1:6" ht="12.75">
      <c r="A81" s="13"/>
      <c r="B81" s="2"/>
      <c r="C81" s="2"/>
      <c r="F81" s="35"/>
    </row>
    <row r="82" spans="1:6" ht="12.75">
      <c r="A82" s="13"/>
      <c r="B82" s="2"/>
      <c r="C82" s="2"/>
      <c r="F82" s="35"/>
    </row>
    <row r="83" spans="1:6" ht="12.75">
      <c r="A83" s="13"/>
      <c r="B83" s="2"/>
      <c r="C83" s="2"/>
      <c r="F83" s="35"/>
    </row>
    <row r="84" spans="1:6" ht="12.75">
      <c r="A84" s="13"/>
      <c r="B84" s="2"/>
      <c r="C84" s="2"/>
      <c r="F84" s="35"/>
    </row>
    <row r="85" spans="1:6" ht="12.75">
      <c r="A85" s="13"/>
      <c r="B85" s="2"/>
      <c r="C85" s="2"/>
      <c r="F85" s="35"/>
    </row>
    <row r="86" spans="1:6" ht="12.75">
      <c r="A86" s="13"/>
      <c r="B86" s="2"/>
      <c r="C86" s="2"/>
      <c r="F86" s="35"/>
    </row>
    <row r="87" spans="1:6" ht="12.75">
      <c r="A87" s="13"/>
      <c r="B87" s="2"/>
      <c r="C87" s="2"/>
      <c r="F87" s="35"/>
    </row>
  </sheetData>
  <mergeCells count="20">
    <mergeCell ref="E9:E11"/>
    <mergeCell ref="F9:F11"/>
    <mergeCell ref="D9:D11"/>
    <mergeCell ref="A32:C32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69:C69"/>
    <mergeCell ref="A71:C71"/>
    <mergeCell ref="F71:G71"/>
    <mergeCell ref="A45:C45"/>
    <mergeCell ref="A46:G46"/>
    <mergeCell ref="A62:C62"/>
    <mergeCell ref="A68:C68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39" max="6" man="1"/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="75" zoomScaleNormal="75" workbookViewId="0" topLeftCell="A1">
      <selection activeCell="J60" sqref="J60"/>
    </sheetView>
  </sheetViews>
  <sheetFormatPr defaultColWidth="9.00390625" defaultRowHeight="12.75"/>
  <cols>
    <col min="1" max="1" width="7.25390625" style="36" customWidth="1"/>
    <col min="2" max="2" width="11.125" style="1" bestFit="1" customWidth="1"/>
    <col min="3" max="3" width="47.875" style="1" customWidth="1"/>
    <col min="4" max="4" width="16.25390625" style="35" customWidth="1"/>
    <col min="5" max="5" width="18.875" style="35" customWidth="1"/>
    <col min="6" max="6" width="14.125" style="37" customWidth="1"/>
    <col min="7" max="7" width="15.00390625" style="22" customWidth="1"/>
    <col min="8" max="16384" width="9.125" style="1" customWidth="1"/>
  </cols>
  <sheetData>
    <row r="1" spans="1:7" s="26" customFormat="1" ht="23.25">
      <c r="A1" s="25"/>
      <c r="B1" s="10"/>
      <c r="C1" s="10"/>
      <c r="D1" s="15"/>
      <c r="E1" s="15" t="s">
        <v>68</v>
      </c>
      <c r="F1" s="16"/>
      <c r="G1" s="16"/>
    </row>
    <row r="2" spans="1:7" s="26" customFormat="1" ht="23.25">
      <c r="A2" s="27"/>
      <c r="B2" s="10"/>
      <c r="C2" s="10"/>
      <c r="D2" s="15"/>
      <c r="E2" s="15" t="s">
        <v>79</v>
      </c>
      <c r="F2" s="16"/>
      <c r="G2" s="16"/>
    </row>
    <row r="3" spans="1:7" s="26" customFormat="1" ht="23.25">
      <c r="A3" s="27"/>
      <c r="B3" s="10"/>
      <c r="C3" s="10"/>
      <c r="D3" s="15"/>
      <c r="E3" s="15" t="s">
        <v>83</v>
      </c>
      <c r="F3" s="16"/>
      <c r="G3" s="16"/>
    </row>
    <row r="4" spans="1:7" s="26" customFormat="1" ht="23.25">
      <c r="A4" s="27"/>
      <c r="B4" s="10"/>
      <c r="C4" s="10"/>
      <c r="D4" s="60"/>
      <c r="E4" s="60"/>
      <c r="F4" s="60"/>
      <c r="G4" s="60"/>
    </row>
    <row r="5" spans="1:7" s="26" customFormat="1" ht="23.25">
      <c r="A5" s="11"/>
      <c r="B5" s="59"/>
      <c r="C5" s="59"/>
      <c r="D5" s="59"/>
      <c r="E5" s="59"/>
      <c r="F5" s="59"/>
      <c r="G5" s="59"/>
    </row>
    <row r="6" spans="1:7" s="26" customFormat="1" ht="23.25">
      <c r="A6" s="59" t="s">
        <v>64</v>
      </c>
      <c r="B6" s="59"/>
      <c r="C6" s="59"/>
      <c r="D6" s="59"/>
      <c r="E6" s="59"/>
      <c r="F6" s="59"/>
      <c r="G6" s="59"/>
    </row>
    <row r="7" spans="1:7" s="26" customFormat="1" ht="23.25">
      <c r="A7" s="59" t="s">
        <v>103</v>
      </c>
      <c r="B7" s="59"/>
      <c r="C7" s="59"/>
      <c r="D7" s="59"/>
      <c r="E7" s="59"/>
      <c r="F7" s="59"/>
      <c r="G7" s="59"/>
    </row>
    <row r="8" spans="1:7" s="26" customFormat="1" ht="15.75">
      <c r="A8" s="11"/>
      <c r="B8" s="3"/>
      <c r="C8" s="3"/>
      <c r="D8" s="17"/>
      <c r="E8" s="17"/>
      <c r="F8" s="17"/>
      <c r="G8" s="17" t="s">
        <v>44</v>
      </c>
    </row>
    <row r="9" spans="1:12" s="26" customFormat="1" ht="12.75">
      <c r="A9" s="68" t="s">
        <v>27</v>
      </c>
      <c r="B9" s="57" t="s">
        <v>0</v>
      </c>
      <c r="C9" s="57" t="s">
        <v>1</v>
      </c>
      <c r="D9" s="64" t="s">
        <v>104</v>
      </c>
      <c r="E9" s="61" t="s">
        <v>105</v>
      </c>
      <c r="F9" s="61" t="s">
        <v>25</v>
      </c>
      <c r="G9" s="71" t="s">
        <v>26</v>
      </c>
      <c r="H9" s="28"/>
      <c r="I9" s="28"/>
      <c r="J9" s="28"/>
      <c r="K9" s="28"/>
      <c r="L9" s="28"/>
    </row>
    <row r="10" spans="1:12" s="26" customFormat="1" ht="12.75" customHeight="1">
      <c r="A10" s="69"/>
      <c r="B10" s="57"/>
      <c r="C10" s="57"/>
      <c r="D10" s="64"/>
      <c r="E10" s="62"/>
      <c r="F10" s="62"/>
      <c r="G10" s="71"/>
      <c r="H10" s="28"/>
      <c r="I10" s="28"/>
      <c r="J10" s="28"/>
      <c r="K10" s="28"/>
      <c r="L10" s="28"/>
    </row>
    <row r="11" spans="1:12" s="26" customFormat="1" ht="57.75" customHeight="1">
      <c r="A11" s="70"/>
      <c r="B11" s="57"/>
      <c r="C11" s="57"/>
      <c r="D11" s="64"/>
      <c r="E11" s="63"/>
      <c r="F11" s="63"/>
      <c r="G11" s="71"/>
      <c r="H11" s="28"/>
      <c r="I11" s="28"/>
      <c r="J11" s="28"/>
      <c r="K11" s="28"/>
      <c r="L11" s="28"/>
    </row>
    <row r="12" spans="1:12" s="26" customFormat="1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8"/>
      <c r="I12" s="28"/>
      <c r="J12" s="28"/>
      <c r="K12" s="28"/>
      <c r="L12" s="28"/>
    </row>
    <row r="13" spans="1:12" s="26" customFormat="1" ht="15.75">
      <c r="A13" s="65" t="s">
        <v>50</v>
      </c>
      <c r="B13" s="66"/>
      <c r="C13" s="66"/>
      <c r="D13" s="66"/>
      <c r="E13" s="66"/>
      <c r="F13" s="66"/>
      <c r="G13" s="67"/>
      <c r="H13" s="28"/>
      <c r="I13" s="28"/>
      <c r="J13" s="28"/>
      <c r="K13" s="28"/>
      <c r="L13" s="28"/>
    </row>
    <row r="14" spans="1:7" s="26" customFormat="1" ht="25.5" customHeight="1">
      <c r="A14" s="5">
        <v>1</v>
      </c>
      <c r="B14" s="7">
        <v>10000000</v>
      </c>
      <c r="C14" s="8" t="s">
        <v>2</v>
      </c>
      <c r="D14" s="18">
        <f>D15+D16+D17+D21+D24</f>
        <v>65739.70000000001</v>
      </c>
      <c r="E14" s="18">
        <f>E15+E16+E17+E21+E24+E19</f>
        <v>66360.8</v>
      </c>
      <c r="F14" s="18">
        <f aca="true" t="shared" si="0" ref="F14:F47">E14-D14</f>
        <v>621.0999999999913</v>
      </c>
      <c r="G14" s="19">
        <f aca="true" t="shared" si="1" ref="G14:G47">E14/D14*100</f>
        <v>100.94478678789223</v>
      </c>
    </row>
    <row r="15" spans="1:7" s="26" customFormat="1" ht="27" customHeight="1">
      <c r="A15" s="5" t="s">
        <v>28</v>
      </c>
      <c r="B15" s="7">
        <v>11010000</v>
      </c>
      <c r="C15" s="8" t="s">
        <v>3</v>
      </c>
      <c r="D15" s="18">
        <v>58528.4</v>
      </c>
      <c r="E15" s="18">
        <v>59127.3</v>
      </c>
      <c r="F15" s="18">
        <f t="shared" si="0"/>
        <v>598.9000000000015</v>
      </c>
      <c r="G15" s="19">
        <f t="shared" si="1"/>
        <v>101.0232639197381</v>
      </c>
    </row>
    <row r="16" spans="1:7" s="26" customFormat="1" ht="36" customHeight="1">
      <c r="A16" s="5" t="s">
        <v>30</v>
      </c>
      <c r="B16" s="7">
        <v>11020000</v>
      </c>
      <c r="C16" s="8" t="s">
        <v>78</v>
      </c>
      <c r="D16" s="18">
        <v>20</v>
      </c>
      <c r="E16" s="18">
        <v>201.1</v>
      </c>
      <c r="F16" s="18">
        <f t="shared" si="0"/>
        <v>181.1</v>
      </c>
      <c r="G16" s="19">
        <f t="shared" si="1"/>
        <v>1005.5</v>
      </c>
    </row>
    <row r="17" spans="1:7" s="26" customFormat="1" ht="35.25" customHeight="1">
      <c r="A17" s="5" t="s">
        <v>31</v>
      </c>
      <c r="B17" s="7">
        <v>13000000</v>
      </c>
      <c r="C17" s="8" t="s">
        <v>6</v>
      </c>
      <c r="D17" s="18">
        <f>D18</f>
        <v>7058.7</v>
      </c>
      <c r="E17" s="18">
        <f>E18</f>
        <v>6877.1</v>
      </c>
      <c r="F17" s="18">
        <f t="shared" si="0"/>
        <v>-181.59999999999945</v>
      </c>
      <c r="G17" s="19">
        <f t="shared" si="1"/>
        <v>97.42728831087878</v>
      </c>
    </row>
    <row r="18" spans="1:7" s="26" customFormat="1" ht="25.5" customHeight="1">
      <c r="A18" s="5" t="s">
        <v>32</v>
      </c>
      <c r="B18" s="7">
        <v>13050000</v>
      </c>
      <c r="C18" s="8" t="s">
        <v>7</v>
      </c>
      <c r="D18" s="18">
        <v>7058.7</v>
      </c>
      <c r="E18" s="18">
        <v>6877.1</v>
      </c>
      <c r="F18" s="18">
        <f t="shared" si="0"/>
        <v>-181.59999999999945</v>
      </c>
      <c r="G18" s="19">
        <f t="shared" si="1"/>
        <v>97.42728831087878</v>
      </c>
    </row>
    <row r="19" spans="1:7" s="26" customFormat="1" ht="25.5" customHeight="1">
      <c r="A19" s="5" t="s">
        <v>33</v>
      </c>
      <c r="B19" s="7">
        <v>16010000</v>
      </c>
      <c r="C19" s="8" t="s">
        <v>8</v>
      </c>
      <c r="D19" s="18">
        <f>D20</f>
        <v>0</v>
      </c>
      <c r="E19" s="18">
        <f>E20</f>
        <v>11.4</v>
      </c>
      <c r="F19" s="18">
        <f t="shared" si="0"/>
        <v>11.4</v>
      </c>
      <c r="G19" s="19" t="s">
        <v>111</v>
      </c>
    </row>
    <row r="20" spans="1:7" s="26" customFormat="1" ht="25.5" customHeight="1">
      <c r="A20" s="5" t="s">
        <v>96</v>
      </c>
      <c r="B20" s="7">
        <v>16010100</v>
      </c>
      <c r="C20" s="8" t="s">
        <v>109</v>
      </c>
      <c r="D20" s="18">
        <v>0</v>
      </c>
      <c r="E20" s="18">
        <v>11.4</v>
      </c>
      <c r="F20" s="18">
        <f t="shared" si="0"/>
        <v>11.4</v>
      </c>
      <c r="G20" s="19" t="s">
        <v>111</v>
      </c>
    </row>
    <row r="21" spans="1:7" s="26" customFormat="1" ht="23.25" customHeight="1">
      <c r="A21" s="5" t="s">
        <v>34</v>
      </c>
      <c r="B21" s="7">
        <v>18000000</v>
      </c>
      <c r="C21" s="8" t="s">
        <v>8</v>
      </c>
      <c r="D21" s="18">
        <f>D22+D23</f>
        <v>132.6</v>
      </c>
      <c r="E21" s="18">
        <f>E22+E23</f>
        <v>143.8</v>
      </c>
      <c r="F21" s="18">
        <f t="shared" si="0"/>
        <v>11.200000000000017</v>
      </c>
      <c r="G21" s="19">
        <f t="shared" si="1"/>
        <v>108.44645550527905</v>
      </c>
    </row>
    <row r="22" spans="1:7" s="26" customFormat="1" ht="15.75">
      <c r="A22" s="5" t="s">
        <v>106</v>
      </c>
      <c r="B22" s="7">
        <v>18030000</v>
      </c>
      <c r="C22" s="8" t="s">
        <v>65</v>
      </c>
      <c r="D22" s="18">
        <v>1.5</v>
      </c>
      <c r="E22" s="18">
        <v>2.5</v>
      </c>
      <c r="F22" s="18">
        <f t="shared" si="0"/>
        <v>1</v>
      </c>
      <c r="G22" s="19">
        <f t="shared" si="1"/>
        <v>166.66666666666669</v>
      </c>
    </row>
    <row r="23" spans="1:7" s="26" customFormat="1" ht="31.5">
      <c r="A23" s="5" t="s">
        <v>107</v>
      </c>
      <c r="B23" s="7">
        <v>18040000</v>
      </c>
      <c r="C23" s="8" t="s">
        <v>9</v>
      </c>
      <c r="D23" s="18">
        <v>131.1</v>
      </c>
      <c r="E23" s="18">
        <v>141.3</v>
      </c>
      <c r="F23" s="18">
        <f t="shared" si="0"/>
        <v>10.200000000000017</v>
      </c>
      <c r="G23" s="19">
        <f t="shared" si="1"/>
        <v>107.78032036613274</v>
      </c>
    </row>
    <row r="24" spans="1:7" s="26" customFormat="1" ht="15.75">
      <c r="A24" s="5" t="s">
        <v>108</v>
      </c>
      <c r="B24" s="7">
        <v>19040100</v>
      </c>
      <c r="C24" s="8" t="s">
        <v>73</v>
      </c>
      <c r="D24" s="18">
        <v>0</v>
      </c>
      <c r="E24" s="18">
        <v>0.1</v>
      </c>
      <c r="F24" s="18">
        <f t="shared" si="0"/>
        <v>0.1</v>
      </c>
      <c r="G24" s="19" t="s">
        <v>111</v>
      </c>
    </row>
    <row r="25" spans="1:7" s="26" customFormat="1" ht="21.75" customHeight="1">
      <c r="A25" s="5" t="s">
        <v>36</v>
      </c>
      <c r="B25" s="7">
        <v>20000000</v>
      </c>
      <c r="C25" s="8" t="s">
        <v>13</v>
      </c>
      <c r="D25" s="18">
        <f>SUM(D26:D31)</f>
        <v>242.3</v>
      </c>
      <c r="E25" s="18">
        <f>SUM(E26:E31)</f>
        <v>279.69999999999993</v>
      </c>
      <c r="F25" s="18">
        <f t="shared" si="0"/>
        <v>37.39999999999992</v>
      </c>
      <c r="G25" s="19">
        <f t="shared" si="1"/>
        <v>115.43541064795704</v>
      </c>
    </row>
    <row r="26" spans="1:7" s="26" customFormat="1" ht="38.25" customHeight="1">
      <c r="A26" s="5" t="s">
        <v>37</v>
      </c>
      <c r="B26" s="7">
        <v>21080500</v>
      </c>
      <c r="C26" s="8" t="s">
        <v>35</v>
      </c>
      <c r="D26" s="18">
        <v>0</v>
      </c>
      <c r="E26" s="18">
        <v>27.3</v>
      </c>
      <c r="F26" s="18">
        <f t="shared" si="0"/>
        <v>27.3</v>
      </c>
      <c r="G26" s="19" t="s">
        <v>111</v>
      </c>
    </row>
    <row r="27" spans="1:7" s="26" customFormat="1" ht="25.5" customHeight="1">
      <c r="A27" s="5" t="s">
        <v>38</v>
      </c>
      <c r="B27" s="7">
        <v>21081100</v>
      </c>
      <c r="C27" s="8" t="s">
        <v>14</v>
      </c>
      <c r="D27" s="18">
        <v>9.6</v>
      </c>
      <c r="E27" s="18">
        <v>2.8</v>
      </c>
      <c r="F27" s="18">
        <f t="shared" si="0"/>
        <v>-6.8</v>
      </c>
      <c r="G27" s="19">
        <f t="shared" si="1"/>
        <v>29.166666666666668</v>
      </c>
    </row>
    <row r="28" spans="1:7" s="26" customFormat="1" ht="61.5" customHeight="1">
      <c r="A28" s="5" t="s">
        <v>39</v>
      </c>
      <c r="B28" s="7">
        <v>22080400</v>
      </c>
      <c r="C28" s="8" t="s">
        <v>15</v>
      </c>
      <c r="D28" s="18">
        <v>204.9</v>
      </c>
      <c r="E28" s="18">
        <v>212.7</v>
      </c>
      <c r="F28" s="18">
        <f t="shared" si="0"/>
        <v>7.799999999999983</v>
      </c>
      <c r="G28" s="19">
        <f t="shared" si="1"/>
        <v>103.80673499267934</v>
      </c>
    </row>
    <row r="29" spans="1:7" s="26" customFormat="1" ht="15.75">
      <c r="A29" s="5" t="s">
        <v>40</v>
      </c>
      <c r="B29" s="7">
        <v>22090000</v>
      </c>
      <c r="C29" s="8" t="s">
        <v>16</v>
      </c>
      <c r="D29" s="18">
        <v>27.8</v>
      </c>
      <c r="E29" s="18">
        <v>30.5</v>
      </c>
      <c r="F29" s="18">
        <f t="shared" si="0"/>
        <v>2.6999999999999993</v>
      </c>
      <c r="G29" s="19">
        <f t="shared" si="1"/>
        <v>109.71223021582735</v>
      </c>
    </row>
    <row r="30" spans="1:7" s="26" customFormat="1" ht="15.75">
      <c r="A30" s="5" t="s">
        <v>41</v>
      </c>
      <c r="B30" s="7">
        <v>24060300</v>
      </c>
      <c r="C30" s="8" t="s">
        <v>35</v>
      </c>
      <c r="D30" s="18">
        <v>0</v>
      </c>
      <c r="E30" s="18">
        <v>6.4</v>
      </c>
      <c r="F30" s="18">
        <f t="shared" si="0"/>
        <v>6.4</v>
      </c>
      <c r="G30" s="19" t="s">
        <v>111</v>
      </c>
    </row>
    <row r="31" spans="1:7" s="26" customFormat="1" ht="15.75" hidden="1">
      <c r="A31" s="5" t="s">
        <v>74</v>
      </c>
      <c r="B31" s="7">
        <v>24060600</v>
      </c>
      <c r="C31" s="8" t="s">
        <v>35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6" customFormat="1" ht="15.75">
      <c r="A32" s="5" t="s">
        <v>42</v>
      </c>
      <c r="B32" s="7">
        <v>30000000</v>
      </c>
      <c r="C32" s="8" t="s">
        <v>18</v>
      </c>
      <c r="D32" s="18">
        <f>D33</f>
        <v>0</v>
      </c>
      <c r="E32" s="18">
        <f>E33</f>
        <v>6.8</v>
      </c>
      <c r="F32" s="18">
        <f t="shared" si="0"/>
        <v>6.8</v>
      </c>
      <c r="G32" s="19" t="s">
        <v>111</v>
      </c>
    </row>
    <row r="33" spans="1:7" s="26" customFormat="1" ht="94.5">
      <c r="A33" s="5" t="s">
        <v>43</v>
      </c>
      <c r="B33" s="7">
        <v>31010200</v>
      </c>
      <c r="C33" s="8" t="s">
        <v>88</v>
      </c>
      <c r="D33" s="18">
        <v>0</v>
      </c>
      <c r="E33" s="18">
        <v>6.8</v>
      </c>
      <c r="F33" s="18">
        <f t="shared" si="0"/>
        <v>6.8</v>
      </c>
      <c r="G33" s="19" t="s">
        <v>111</v>
      </c>
    </row>
    <row r="34" spans="1:7" s="26" customFormat="1" ht="37.5" customHeight="1">
      <c r="A34" s="53" t="s">
        <v>59</v>
      </c>
      <c r="B34" s="54"/>
      <c r="C34" s="54"/>
      <c r="D34" s="18">
        <f>D14+D25+D32</f>
        <v>65982.00000000001</v>
      </c>
      <c r="E34" s="18">
        <f>E14+E25+E32</f>
        <v>66647.3</v>
      </c>
      <c r="F34" s="18">
        <f t="shared" si="0"/>
        <v>665.2999999999884</v>
      </c>
      <c r="G34" s="19">
        <f t="shared" si="1"/>
        <v>101.00830529538358</v>
      </c>
    </row>
    <row r="35" spans="1:7" s="26" customFormat="1" ht="20.25" customHeight="1">
      <c r="A35" s="5" t="s">
        <v>45</v>
      </c>
      <c r="B35" s="7">
        <v>40000000</v>
      </c>
      <c r="C35" s="8" t="s">
        <v>19</v>
      </c>
      <c r="D35" s="18">
        <f>D36+D39</f>
        <v>23579.399999999998</v>
      </c>
      <c r="E35" s="18">
        <f>E36+E39</f>
        <v>20723.7</v>
      </c>
      <c r="F35" s="18">
        <f t="shared" si="0"/>
        <v>-2855.699999999997</v>
      </c>
      <c r="G35" s="19">
        <f t="shared" si="1"/>
        <v>87.8890048092827</v>
      </c>
    </row>
    <row r="36" spans="1:7" s="26" customFormat="1" ht="15.75">
      <c r="A36" s="5" t="s">
        <v>46</v>
      </c>
      <c r="B36" s="7">
        <v>41020000</v>
      </c>
      <c r="C36" s="8" t="s">
        <v>20</v>
      </c>
      <c r="D36" s="18">
        <f>D37+D38</f>
        <v>3405</v>
      </c>
      <c r="E36" s="18">
        <f>E37</f>
        <v>3405</v>
      </c>
      <c r="F36" s="18">
        <f t="shared" si="0"/>
        <v>0</v>
      </c>
      <c r="G36" s="19">
        <f t="shared" si="1"/>
        <v>100</v>
      </c>
    </row>
    <row r="37" spans="1:7" s="26" customFormat="1" ht="47.25">
      <c r="A37" s="5" t="s">
        <v>47</v>
      </c>
      <c r="B37" s="7">
        <v>41020601</v>
      </c>
      <c r="C37" s="8" t="s">
        <v>21</v>
      </c>
      <c r="D37" s="18">
        <v>3405</v>
      </c>
      <c r="E37" s="18">
        <v>3405</v>
      </c>
      <c r="F37" s="18">
        <f t="shared" si="0"/>
        <v>0</v>
      </c>
      <c r="G37" s="19">
        <f t="shared" si="1"/>
        <v>100</v>
      </c>
    </row>
    <row r="38" spans="1:7" s="26" customFormat="1" ht="47.25" hidden="1">
      <c r="A38" s="5" t="s">
        <v>71</v>
      </c>
      <c r="B38" s="7">
        <v>41021201</v>
      </c>
      <c r="C38" s="8" t="s">
        <v>72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6" customFormat="1" ht="15.75">
      <c r="A39" s="5" t="s">
        <v>46</v>
      </c>
      <c r="B39" s="7">
        <v>41030000</v>
      </c>
      <c r="C39" s="8" t="s">
        <v>22</v>
      </c>
      <c r="D39" s="18">
        <f>SUM(D40:D46)</f>
        <v>20174.399999999998</v>
      </c>
      <c r="E39" s="18">
        <f>SUM(E40:E46)</f>
        <v>17318.7</v>
      </c>
      <c r="F39" s="18">
        <f t="shared" si="0"/>
        <v>-2855.699999999997</v>
      </c>
      <c r="G39" s="19">
        <f t="shared" si="1"/>
        <v>85.84493219129195</v>
      </c>
    </row>
    <row r="40" spans="1:7" s="26" customFormat="1" ht="93" customHeight="1">
      <c r="A40" s="5" t="s">
        <v>47</v>
      </c>
      <c r="B40" s="7">
        <v>41030601</v>
      </c>
      <c r="C40" s="23" t="s">
        <v>89</v>
      </c>
      <c r="D40" s="18">
        <v>16841.6</v>
      </c>
      <c r="E40" s="18">
        <v>15114.3</v>
      </c>
      <c r="F40" s="18">
        <f t="shared" si="0"/>
        <v>-1727.2999999999993</v>
      </c>
      <c r="G40" s="19">
        <f t="shared" si="1"/>
        <v>89.74384856545696</v>
      </c>
    </row>
    <row r="41" spans="1:7" s="26" customFormat="1" ht="126" customHeight="1">
      <c r="A41" s="5" t="s">
        <v>98</v>
      </c>
      <c r="B41" s="7">
        <v>41030801</v>
      </c>
      <c r="C41" s="24" t="s">
        <v>90</v>
      </c>
      <c r="D41" s="18">
        <v>2458.1</v>
      </c>
      <c r="E41" s="18">
        <v>1385.3</v>
      </c>
      <c r="F41" s="18">
        <f t="shared" si="0"/>
        <v>-1072.8</v>
      </c>
      <c r="G41" s="19">
        <f t="shared" si="1"/>
        <v>56.356535535576256</v>
      </c>
    </row>
    <row r="42" spans="1:7" s="26" customFormat="1" ht="283.5">
      <c r="A42" s="5" t="s">
        <v>99</v>
      </c>
      <c r="B42" s="7">
        <v>41030901</v>
      </c>
      <c r="C42" s="29" t="s">
        <v>91</v>
      </c>
      <c r="D42" s="18">
        <v>405.7</v>
      </c>
      <c r="E42" s="18">
        <v>374.9</v>
      </c>
      <c r="F42" s="18">
        <f t="shared" si="0"/>
        <v>-30.80000000000001</v>
      </c>
      <c r="G42" s="19">
        <f t="shared" si="1"/>
        <v>92.40818338673897</v>
      </c>
    </row>
    <row r="43" spans="1:7" s="26" customFormat="1" ht="47.25">
      <c r="A43" s="5" t="s">
        <v>100</v>
      </c>
      <c r="B43" s="7">
        <v>41035201</v>
      </c>
      <c r="C43" s="8" t="s">
        <v>23</v>
      </c>
      <c r="D43" s="18">
        <v>189.6</v>
      </c>
      <c r="E43" s="18">
        <v>164.8</v>
      </c>
      <c r="F43" s="18">
        <f t="shared" si="0"/>
        <v>-24.799999999999983</v>
      </c>
      <c r="G43" s="19">
        <f t="shared" si="1"/>
        <v>86.91983122362869</v>
      </c>
    </row>
    <row r="44" spans="1:7" s="26" customFormat="1" ht="47.25">
      <c r="A44" s="5" t="s">
        <v>101</v>
      </c>
      <c r="B44" s="7">
        <v>41035601</v>
      </c>
      <c r="C44" s="8" t="s">
        <v>24</v>
      </c>
      <c r="D44" s="18">
        <v>56.9</v>
      </c>
      <c r="E44" s="18">
        <v>56.9</v>
      </c>
      <c r="F44" s="18">
        <f t="shared" si="0"/>
        <v>0</v>
      </c>
      <c r="G44" s="19">
        <f t="shared" si="1"/>
        <v>100</v>
      </c>
    </row>
    <row r="45" spans="1:7" s="26" customFormat="1" ht="139.5" customHeight="1">
      <c r="A45" s="5" t="s">
        <v>102</v>
      </c>
      <c r="B45" s="7">
        <v>41035801</v>
      </c>
      <c r="C45" s="29" t="s">
        <v>92</v>
      </c>
      <c r="D45" s="18">
        <v>222.5</v>
      </c>
      <c r="E45" s="18">
        <v>222.5</v>
      </c>
      <c r="F45" s="18">
        <f t="shared" si="0"/>
        <v>0</v>
      </c>
      <c r="G45" s="19">
        <f t="shared" si="1"/>
        <v>100</v>
      </c>
    </row>
    <row r="46" spans="1:7" s="26" customFormat="1" ht="78.75" hidden="1">
      <c r="A46" s="5" t="s">
        <v>76</v>
      </c>
      <c r="B46" s="7">
        <v>41037001</v>
      </c>
      <c r="C46" s="8" t="s">
        <v>75</v>
      </c>
      <c r="D46" s="18"/>
      <c r="E46" s="18"/>
      <c r="F46" s="18">
        <f t="shared" si="0"/>
        <v>0</v>
      </c>
      <c r="G46" s="19" t="e">
        <f t="shared" si="1"/>
        <v>#DIV/0!</v>
      </c>
    </row>
    <row r="47" spans="1:7" s="26" customFormat="1" ht="37.5" customHeight="1">
      <c r="A47" s="53" t="s">
        <v>58</v>
      </c>
      <c r="B47" s="54"/>
      <c r="C47" s="54"/>
      <c r="D47" s="18">
        <f>D34+D35</f>
        <v>89561.40000000001</v>
      </c>
      <c r="E47" s="18">
        <f>E34+E35</f>
        <v>87371</v>
      </c>
      <c r="F47" s="18">
        <f t="shared" si="0"/>
        <v>-2190.4000000000087</v>
      </c>
      <c r="G47" s="19">
        <f t="shared" si="1"/>
        <v>97.5543035280824</v>
      </c>
    </row>
    <row r="48" spans="1:7" s="30" customFormat="1" ht="24" customHeight="1">
      <c r="A48" s="57" t="s">
        <v>51</v>
      </c>
      <c r="B48" s="58"/>
      <c r="C48" s="58"/>
      <c r="D48" s="58"/>
      <c r="E48" s="58"/>
      <c r="F48" s="58"/>
      <c r="G48" s="58"/>
    </row>
    <row r="49" spans="1:7" s="26" customFormat="1" ht="15.75">
      <c r="A49" s="5">
        <v>1</v>
      </c>
      <c r="B49" s="7">
        <v>10000000</v>
      </c>
      <c r="C49" s="8" t="s">
        <v>2</v>
      </c>
      <c r="D49" s="18">
        <f>D50+D53+D57</f>
        <v>2675.2</v>
      </c>
      <c r="E49" s="18">
        <f>E50+E53+E57</f>
        <v>2878.8</v>
      </c>
      <c r="F49" s="18">
        <f aca="true" t="shared" si="2" ref="F49:F72">E49-D49</f>
        <v>203.60000000000036</v>
      </c>
      <c r="G49" s="19">
        <f aca="true" t="shared" si="3" ref="G49:G72">E49/D49*100</f>
        <v>107.61064593301437</v>
      </c>
    </row>
    <row r="50" spans="1:7" s="26" customFormat="1" ht="15.75">
      <c r="A50" s="5" t="s">
        <v>28</v>
      </c>
      <c r="B50" s="7">
        <v>12000000</v>
      </c>
      <c r="C50" s="8" t="s">
        <v>4</v>
      </c>
      <c r="D50" s="18">
        <f>D51+D52</f>
        <v>27</v>
      </c>
      <c r="E50" s="18">
        <f>E51+E52</f>
        <v>9.9</v>
      </c>
      <c r="F50" s="18">
        <f t="shared" si="2"/>
        <v>-17.1</v>
      </c>
      <c r="G50" s="19">
        <f t="shared" si="3"/>
        <v>36.66666666666667</v>
      </c>
    </row>
    <row r="51" spans="1:7" s="26" customFormat="1" ht="34.5" customHeight="1" hidden="1">
      <c r="A51" s="5" t="s">
        <v>29</v>
      </c>
      <c r="B51" s="7">
        <v>12020000</v>
      </c>
      <c r="C51" s="8" t="s">
        <v>5</v>
      </c>
      <c r="D51" s="18">
        <v>0</v>
      </c>
      <c r="E51" s="18"/>
      <c r="F51" s="18">
        <f t="shared" si="2"/>
        <v>0</v>
      </c>
      <c r="G51" s="19" t="e">
        <f t="shared" si="3"/>
        <v>#DIV/0!</v>
      </c>
    </row>
    <row r="52" spans="1:7" s="26" customFormat="1" ht="15.75">
      <c r="A52" s="5" t="s">
        <v>29</v>
      </c>
      <c r="B52" s="7">
        <v>12030000</v>
      </c>
      <c r="C52" s="8" t="s">
        <v>52</v>
      </c>
      <c r="D52" s="18">
        <v>27</v>
      </c>
      <c r="E52" s="18">
        <v>9.9</v>
      </c>
      <c r="F52" s="18">
        <f t="shared" si="2"/>
        <v>-17.1</v>
      </c>
      <c r="G52" s="19">
        <f t="shared" si="3"/>
        <v>36.66666666666667</v>
      </c>
    </row>
    <row r="53" spans="1:7" s="26" customFormat="1" ht="15.75">
      <c r="A53" s="5" t="s">
        <v>30</v>
      </c>
      <c r="B53" s="7">
        <v>18000000</v>
      </c>
      <c r="C53" s="8" t="s">
        <v>8</v>
      </c>
      <c r="D53" s="18">
        <f>D55+D56+D54</f>
        <v>2586.2</v>
      </c>
      <c r="E53" s="18">
        <f>E55+E56+E54</f>
        <v>2784</v>
      </c>
      <c r="F53" s="18">
        <f t="shared" si="2"/>
        <v>197.80000000000018</v>
      </c>
      <c r="G53" s="19">
        <f t="shared" si="3"/>
        <v>107.64828706209883</v>
      </c>
    </row>
    <row r="54" spans="1:7" s="26" customFormat="1" ht="47.25">
      <c r="A54" s="5" t="s">
        <v>53</v>
      </c>
      <c r="B54" s="7">
        <v>18010100</v>
      </c>
      <c r="C54" s="8" t="s">
        <v>82</v>
      </c>
      <c r="D54" s="18">
        <v>10.9</v>
      </c>
      <c r="E54" s="18">
        <v>14.1</v>
      </c>
      <c r="F54" s="18">
        <f t="shared" si="2"/>
        <v>3.1999999999999993</v>
      </c>
      <c r="G54" s="19">
        <f t="shared" si="3"/>
        <v>129.3577981651376</v>
      </c>
    </row>
    <row r="55" spans="1:7" s="26" customFormat="1" ht="85.5" customHeight="1">
      <c r="A55" s="5" t="s">
        <v>54</v>
      </c>
      <c r="B55" s="7">
        <v>18041500</v>
      </c>
      <c r="C55" s="14" t="s">
        <v>55</v>
      </c>
      <c r="D55" s="18">
        <v>15.2</v>
      </c>
      <c r="E55" s="18">
        <v>13.9</v>
      </c>
      <c r="F55" s="18">
        <f t="shared" si="2"/>
        <v>-1.299999999999999</v>
      </c>
      <c r="G55" s="19">
        <f t="shared" si="3"/>
        <v>91.44736842105263</v>
      </c>
    </row>
    <row r="56" spans="1:7" s="26" customFormat="1" ht="15.75">
      <c r="A56" s="5" t="s">
        <v>81</v>
      </c>
      <c r="B56" s="7">
        <v>18050000</v>
      </c>
      <c r="C56" s="8" t="s">
        <v>10</v>
      </c>
      <c r="D56" s="18">
        <v>2560.1</v>
      </c>
      <c r="E56" s="18">
        <v>2756</v>
      </c>
      <c r="F56" s="18">
        <f t="shared" si="2"/>
        <v>195.9000000000001</v>
      </c>
      <c r="G56" s="19">
        <f t="shared" si="3"/>
        <v>107.65204484199838</v>
      </c>
    </row>
    <row r="57" spans="1:7" s="26" customFormat="1" ht="15.75">
      <c r="A57" s="5" t="s">
        <v>31</v>
      </c>
      <c r="B57" s="7">
        <v>19000000</v>
      </c>
      <c r="C57" s="8" t="s">
        <v>11</v>
      </c>
      <c r="D57" s="18">
        <f>D58</f>
        <v>62</v>
      </c>
      <c r="E57" s="18">
        <f>E58+E59</f>
        <v>84.9</v>
      </c>
      <c r="F57" s="18">
        <f t="shared" si="2"/>
        <v>22.900000000000006</v>
      </c>
      <c r="G57" s="19">
        <f t="shared" si="3"/>
        <v>136.93548387096774</v>
      </c>
    </row>
    <row r="58" spans="1:7" s="26" customFormat="1" ht="15.75">
      <c r="A58" s="5" t="s">
        <v>32</v>
      </c>
      <c r="B58" s="7">
        <v>19010000</v>
      </c>
      <c r="C58" s="8" t="s">
        <v>12</v>
      </c>
      <c r="D58" s="18">
        <v>62</v>
      </c>
      <c r="E58" s="18">
        <v>83.2</v>
      </c>
      <c r="F58" s="18">
        <f t="shared" si="2"/>
        <v>21.200000000000003</v>
      </c>
      <c r="G58" s="19">
        <f t="shared" si="3"/>
        <v>134.1935483870968</v>
      </c>
    </row>
    <row r="59" spans="1:7" s="26" customFormat="1" ht="31.5">
      <c r="A59" s="5" t="s">
        <v>33</v>
      </c>
      <c r="B59" s="7">
        <v>19050000</v>
      </c>
      <c r="C59" s="8" t="s">
        <v>110</v>
      </c>
      <c r="D59" s="18">
        <v>0</v>
      </c>
      <c r="E59" s="18">
        <v>1.7</v>
      </c>
      <c r="F59" s="18">
        <f t="shared" si="2"/>
        <v>1.7</v>
      </c>
      <c r="G59" s="19" t="s">
        <v>111</v>
      </c>
    </row>
    <row r="60" spans="1:7" s="26" customFormat="1" ht="15.75">
      <c r="A60" s="5" t="s">
        <v>36</v>
      </c>
      <c r="B60" s="7">
        <v>20000000</v>
      </c>
      <c r="C60" s="8" t="s">
        <v>13</v>
      </c>
      <c r="D60" s="18">
        <f>D61+D62</f>
        <v>2267.7</v>
      </c>
      <c r="E60" s="18">
        <f>E61+E62</f>
        <v>2269.2</v>
      </c>
      <c r="F60" s="18">
        <f t="shared" si="2"/>
        <v>1.5</v>
      </c>
      <c r="G60" s="19">
        <f t="shared" si="3"/>
        <v>100.06614631565023</v>
      </c>
    </row>
    <row r="61" spans="1:7" s="26" customFormat="1" ht="31.5">
      <c r="A61" s="5" t="s">
        <v>37</v>
      </c>
      <c r="B61" s="7">
        <v>24170000</v>
      </c>
      <c r="C61" s="8" t="s">
        <v>77</v>
      </c>
      <c r="D61" s="18">
        <v>10</v>
      </c>
      <c r="E61" s="18">
        <v>40</v>
      </c>
      <c r="F61" s="18">
        <f t="shared" si="2"/>
        <v>30</v>
      </c>
      <c r="G61" s="19">
        <f t="shared" si="3"/>
        <v>400</v>
      </c>
    </row>
    <row r="62" spans="1:7" s="26" customFormat="1" ht="27" customHeight="1">
      <c r="A62" s="5" t="s">
        <v>38</v>
      </c>
      <c r="B62" s="7">
        <v>25000000</v>
      </c>
      <c r="C62" s="8" t="s">
        <v>17</v>
      </c>
      <c r="D62" s="18">
        <v>2257.7</v>
      </c>
      <c r="E62" s="18">
        <v>2229.2</v>
      </c>
      <c r="F62" s="18">
        <f t="shared" si="2"/>
        <v>-28.5</v>
      </c>
      <c r="G62" s="19">
        <f t="shared" si="3"/>
        <v>98.73765336404306</v>
      </c>
    </row>
    <row r="63" spans="1:7" s="26" customFormat="1" ht="47.25" hidden="1">
      <c r="A63" s="5" t="s">
        <v>42</v>
      </c>
      <c r="B63" s="7">
        <v>31030000</v>
      </c>
      <c r="C63" s="8" t="s">
        <v>69</v>
      </c>
      <c r="D63" s="18">
        <v>0</v>
      </c>
      <c r="E63" s="18">
        <v>0</v>
      </c>
      <c r="F63" s="18">
        <f t="shared" si="2"/>
        <v>0</v>
      </c>
      <c r="G63" s="19" t="e">
        <f t="shared" si="3"/>
        <v>#DIV/0!</v>
      </c>
    </row>
    <row r="64" spans="1:7" s="26" customFormat="1" ht="66" customHeight="1">
      <c r="A64" s="5" t="s">
        <v>42</v>
      </c>
      <c r="B64" s="7">
        <v>50110000</v>
      </c>
      <c r="C64" s="31" t="s">
        <v>61</v>
      </c>
      <c r="D64" s="18">
        <v>10.7</v>
      </c>
      <c r="E64" s="18">
        <v>42.5</v>
      </c>
      <c r="F64" s="18">
        <f t="shared" si="2"/>
        <v>31.8</v>
      </c>
      <c r="G64" s="19">
        <f t="shared" si="3"/>
        <v>397.196261682243</v>
      </c>
    </row>
    <row r="65" spans="1:7" s="26" customFormat="1" ht="57" customHeight="1">
      <c r="A65" s="53" t="s">
        <v>60</v>
      </c>
      <c r="B65" s="54"/>
      <c r="C65" s="54"/>
      <c r="D65" s="18">
        <f>D49+D60+D64+D63</f>
        <v>4953.599999999999</v>
      </c>
      <c r="E65" s="18">
        <f>E49+E60+E64+E63</f>
        <v>5190.5</v>
      </c>
      <c r="F65" s="18">
        <f t="shared" si="2"/>
        <v>236.90000000000055</v>
      </c>
      <c r="G65" s="19">
        <f t="shared" si="3"/>
        <v>104.78238049095607</v>
      </c>
    </row>
    <row r="66" spans="1:7" s="26" customFormat="1" ht="30" customHeight="1">
      <c r="A66" s="5" t="s">
        <v>56</v>
      </c>
      <c r="B66" s="7">
        <v>41030000</v>
      </c>
      <c r="C66" s="8" t="s">
        <v>22</v>
      </c>
      <c r="D66" s="18">
        <f>SUM(D67:D70)</f>
        <v>960.9</v>
      </c>
      <c r="E66" s="18">
        <f>SUM(E67:E70)</f>
        <v>928.6</v>
      </c>
      <c r="F66" s="18">
        <f t="shared" si="2"/>
        <v>-32.299999999999955</v>
      </c>
      <c r="G66" s="19">
        <f t="shared" si="3"/>
        <v>96.63856800915809</v>
      </c>
    </row>
    <row r="67" spans="1:7" s="26" customFormat="1" ht="68.25" customHeight="1">
      <c r="A67" s="5" t="s">
        <v>46</v>
      </c>
      <c r="B67" s="7">
        <v>41034401</v>
      </c>
      <c r="C67" s="32" t="s">
        <v>93</v>
      </c>
      <c r="D67" s="18">
        <v>560.9</v>
      </c>
      <c r="E67" s="18">
        <v>546.2</v>
      </c>
      <c r="F67" s="18">
        <f t="shared" si="2"/>
        <v>-14.699999999999932</v>
      </c>
      <c r="G67" s="19">
        <f t="shared" si="3"/>
        <v>97.37921198074524</v>
      </c>
    </row>
    <row r="68" spans="1:7" s="26" customFormat="1" ht="68.25" customHeight="1">
      <c r="A68" s="5" t="s">
        <v>48</v>
      </c>
      <c r="B68" s="7">
        <v>41035001</v>
      </c>
      <c r="C68" s="32" t="s">
        <v>94</v>
      </c>
      <c r="D68" s="18">
        <v>400</v>
      </c>
      <c r="E68" s="18">
        <v>382.4</v>
      </c>
      <c r="F68" s="18">
        <f t="shared" si="2"/>
        <v>-17.600000000000023</v>
      </c>
      <c r="G68" s="19">
        <f t="shared" si="3"/>
        <v>95.6</v>
      </c>
    </row>
    <row r="69" spans="1:7" s="26" customFormat="1" ht="68.25" customHeight="1" hidden="1">
      <c r="A69" s="5" t="s">
        <v>70</v>
      </c>
      <c r="B69" s="7">
        <v>41035101</v>
      </c>
      <c r="C69" s="32" t="s">
        <v>62</v>
      </c>
      <c r="D69" s="18">
        <v>0</v>
      </c>
      <c r="E69" s="18">
        <v>0</v>
      </c>
      <c r="F69" s="18">
        <f t="shared" si="2"/>
        <v>0</v>
      </c>
      <c r="G69" s="19" t="e">
        <f t="shared" si="3"/>
        <v>#DIV/0!</v>
      </c>
    </row>
    <row r="70" spans="1:7" s="26" customFormat="1" ht="197.25" customHeight="1" hidden="1">
      <c r="A70" s="5" t="s">
        <v>80</v>
      </c>
      <c r="B70" s="7">
        <v>41036601</v>
      </c>
      <c r="C70" s="23" t="s">
        <v>95</v>
      </c>
      <c r="D70" s="18">
        <v>0</v>
      </c>
      <c r="E70" s="18">
        <v>0</v>
      </c>
      <c r="F70" s="18">
        <f t="shared" si="2"/>
        <v>0</v>
      </c>
      <c r="G70" s="19" t="e">
        <f t="shared" si="3"/>
        <v>#DIV/0!</v>
      </c>
    </row>
    <row r="71" spans="1:7" s="26" customFormat="1" ht="45.75" customHeight="1">
      <c r="A71" s="53" t="s">
        <v>63</v>
      </c>
      <c r="B71" s="54"/>
      <c r="C71" s="54"/>
      <c r="D71" s="18">
        <f>D65+D66</f>
        <v>5914.499999999999</v>
      </c>
      <c r="E71" s="18">
        <f>E65+E66</f>
        <v>6119.1</v>
      </c>
      <c r="F71" s="18">
        <f t="shared" si="2"/>
        <v>204.60000000000127</v>
      </c>
      <c r="G71" s="19">
        <f t="shared" si="3"/>
        <v>103.45929495308144</v>
      </c>
    </row>
    <row r="72" spans="1:7" s="26" customFormat="1" ht="36" customHeight="1">
      <c r="A72" s="53" t="s">
        <v>57</v>
      </c>
      <c r="B72" s="54"/>
      <c r="C72" s="54"/>
      <c r="D72" s="18">
        <f>D47+D71</f>
        <v>95475.90000000001</v>
      </c>
      <c r="E72" s="18">
        <f>E47+E71</f>
        <v>93490.1</v>
      </c>
      <c r="F72" s="18">
        <f t="shared" si="2"/>
        <v>-1985.800000000003</v>
      </c>
      <c r="G72" s="19">
        <f t="shared" si="3"/>
        <v>97.92010339782081</v>
      </c>
    </row>
    <row r="73" spans="1:7" s="26" customFormat="1" ht="16.5">
      <c r="A73" s="12"/>
      <c r="B73" s="9"/>
      <c r="C73" s="9"/>
      <c r="D73" s="20"/>
      <c r="E73" s="20"/>
      <c r="F73" s="20"/>
      <c r="G73" s="21"/>
    </row>
    <row r="74" spans="1:7" s="26" customFormat="1" ht="64.5" customHeight="1">
      <c r="A74" s="55" t="s">
        <v>66</v>
      </c>
      <c r="B74" s="55"/>
      <c r="C74" s="55"/>
      <c r="D74" s="15"/>
      <c r="E74" s="15"/>
      <c r="F74" s="56" t="s">
        <v>67</v>
      </c>
      <c r="G74" s="56"/>
    </row>
    <row r="75" spans="1:6" ht="12.75">
      <c r="A75" s="33"/>
      <c r="B75" s="30"/>
      <c r="C75" s="30"/>
      <c r="D75" s="34"/>
      <c r="E75" s="34"/>
      <c r="F75" s="34"/>
    </row>
    <row r="76" spans="1:6" ht="12.75">
      <c r="A76" s="13"/>
      <c r="B76" s="2"/>
      <c r="C76" s="2"/>
      <c r="F76" s="35"/>
    </row>
    <row r="77" spans="1:6" ht="12.75">
      <c r="A77" s="13"/>
      <c r="B77" s="2"/>
      <c r="C77" s="2"/>
      <c r="F77" s="35"/>
    </row>
    <row r="78" spans="1:6" ht="12.75">
      <c r="A78" s="13"/>
      <c r="B78" s="2"/>
      <c r="C78" s="2"/>
      <c r="F78" s="35"/>
    </row>
    <row r="79" spans="1:6" ht="12.75">
      <c r="A79" s="13"/>
      <c r="B79" s="2"/>
      <c r="C79" s="2"/>
      <c r="F79" s="35"/>
    </row>
    <row r="80" spans="1:6" ht="12.75">
      <c r="A80" s="13"/>
      <c r="B80" s="2"/>
      <c r="C80" s="2"/>
      <c r="F80" s="35"/>
    </row>
    <row r="81" spans="1:6" ht="12.75">
      <c r="A81" s="13"/>
      <c r="B81" s="2"/>
      <c r="C81" s="2"/>
      <c r="F81" s="35"/>
    </row>
    <row r="82" spans="1:6" ht="12.75">
      <c r="A82" s="13"/>
      <c r="B82" s="2"/>
      <c r="C82" s="2"/>
      <c r="F82" s="35"/>
    </row>
    <row r="83" spans="1:6" ht="12.75">
      <c r="A83" s="13"/>
      <c r="B83" s="2"/>
      <c r="C83" s="2"/>
      <c r="F83" s="35"/>
    </row>
    <row r="84" spans="1:6" ht="12.75">
      <c r="A84" s="13"/>
      <c r="B84" s="2"/>
      <c r="C84" s="2"/>
      <c r="F84" s="35"/>
    </row>
    <row r="85" spans="1:6" ht="12.75">
      <c r="A85" s="13"/>
      <c r="B85" s="2"/>
      <c r="C85" s="2"/>
      <c r="F85" s="35"/>
    </row>
    <row r="86" spans="1:6" ht="12.75">
      <c r="A86" s="13"/>
      <c r="B86" s="2"/>
      <c r="C86" s="2"/>
      <c r="F86" s="35"/>
    </row>
    <row r="87" spans="1:6" ht="12.75">
      <c r="A87" s="13"/>
      <c r="B87" s="2"/>
      <c r="C87" s="2"/>
      <c r="F87" s="35"/>
    </row>
    <row r="88" spans="1:6" ht="12.75">
      <c r="A88" s="13"/>
      <c r="B88" s="2"/>
      <c r="C88" s="2"/>
      <c r="F88" s="35"/>
    </row>
    <row r="89" spans="1:6" ht="12.75">
      <c r="A89" s="13"/>
      <c r="B89" s="2"/>
      <c r="C89" s="2"/>
      <c r="F89" s="35"/>
    </row>
    <row r="90" spans="1:6" ht="12.75">
      <c r="A90" s="13"/>
      <c r="B90" s="2"/>
      <c r="C90" s="2"/>
      <c r="F90" s="35"/>
    </row>
  </sheetData>
  <mergeCells count="20">
    <mergeCell ref="D4:G4"/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34:C34"/>
    <mergeCell ref="A47:C47"/>
    <mergeCell ref="A48:G48"/>
    <mergeCell ref="A65:C65"/>
    <mergeCell ref="A71:C71"/>
    <mergeCell ref="A72:C72"/>
    <mergeCell ref="A74:C74"/>
    <mergeCell ref="F74:G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="75" zoomScaleNormal="75" workbookViewId="0" topLeftCell="A66">
      <selection activeCell="D73" sqref="D73"/>
    </sheetView>
  </sheetViews>
  <sheetFormatPr defaultColWidth="9.00390625" defaultRowHeight="12.75"/>
  <cols>
    <col min="1" max="1" width="7.25390625" style="25" customWidth="1"/>
    <col min="2" max="2" width="11.125" style="38" bestFit="1" customWidth="1"/>
    <col min="3" max="3" width="47.875" style="38" customWidth="1"/>
    <col min="4" max="4" width="16.25390625" style="42" customWidth="1"/>
    <col min="5" max="5" width="18.875" style="42" customWidth="1"/>
    <col min="6" max="6" width="14.125" style="43" customWidth="1"/>
    <col min="7" max="7" width="15.00390625" style="22" customWidth="1"/>
    <col min="8" max="16384" width="9.125" style="38" customWidth="1"/>
  </cols>
  <sheetData>
    <row r="1" spans="2:7" ht="23.25">
      <c r="B1" s="10"/>
      <c r="C1" s="10"/>
      <c r="D1" s="15"/>
      <c r="E1" s="15" t="s">
        <v>68</v>
      </c>
      <c r="F1" s="16"/>
      <c r="G1" s="16"/>
    </row>
    <row r="2" spans="2:7" ht="23.25">
      <c r="B2" s="10"/>
      <c r="C2" s="10"/>
      <c r="D2" s="15"/>
      <c r="E2" s="49" t="s">
        <v>79</v>
      </c>
      <c r="F2" s="16"/>
      <c r="G2" s="16"/>
    </row>
    <row r="3" spans="2:7" ht="23.25">
      <c r="B3" s="10"/>
      <c r="C3" s="10"/>
      <c r="D3" s="15"/>
      <c r="E3" s="49" t="s">
        <v>83</v>
      </c>
      <c r="F3" s="16"/>
      <c r="G3" s="16"/>
    </row>
    <row r="4" spans="2:7" ht="23.25">
      <c r="B4" s="10"/>
      <c r="C4" s="10"/>
      <c r="D4" s="60"/>
      <c r="E4" s="60"/>
      <c r="F4" s="60"/>
      <c r="G4" s="60"/>
    </row>
    <row r="5" spans="1:7" ht="23.25">
      <c r="A5" s="11"/>
      <c r="B5" s="59"/>
      <c r="C5" s="59"/>
      <c r="D5" s="59"/>
      <c r="E5" s="59"/>
      <c r="F5" s="59"/>
      <c r="G5" s="59"/>
    </row>
    <row r="6" spans="1:7" ht="23.25">
      <c r="A6" s="59" t="s">
        <v>64</v>
      </c>
      <c r="B6" s="59"/>
      <c r="C6" s="59"/>
      <c r="D6" s="59"/>
      <c r="E6" s="59"/>
      <c r="F6" s="59"/>
      <c r="G6" s="59"/>
    </row>
    <row r="7" spans="1:7" ht="23.25">
      <c r="A7" s="59" t="s">
        <v>112</v>
      </c>
      <c r="B7" s="59"/>
      <c r="C7" s="59"/>
      <c r="D7" s="59"/>
      <c r="E7" s="59"/>
      <c r="F7" s="59"/>
      <c r="G7" s="59"/>
    </row>
    <row r="8" spans="1:7" ht="15.75">
      <c r="A8" s="11"/>
      <c r="B8" s="3"/>
      <c r="C8" s="3"/>
      <c r="D8" s="17"/>
      <c r="E8" s="17"/>
      <c r="F8" s="17"/>
      <c r="G8" s="17" t="s">
        <v>44</v>
      </c>
    </row>
    <row r="9" spans="1:12" ht="12.75">
      <c r="A9" s="68" t="s">
        <v>27</v>
      </c>
      <c r="B9" s="57" t="s">
        <v>0</v>
      </c>
      <c r="C9" s="57" t="s">
        <v>1</v>
      </c>
      <c r="D9" s="64" t="s">
        <v>113</v>
      </c>
      <c r="E9" s="61" t="s">
        <v>114</v>
      </c>
      <c r="F9" s="61" t="s">
        <v>25</v>
      </c>
      <c r="G9" s="71" t="s">
        <v>26</v>
      </c>
      <c r="H9" s="39"/>
      <c r="I9" s="39"/>
      <c r="J9" s="39"/>
      <c r="K9" s="39"/>
      <c r="L9" s="39"/>
    </row>
    <row r="10" spans="1:12" ht="12.75" customHeight="1">
      <c r="A10" s="69"/>
      <c r="B10" s="57"/>
      <c r="C10" s="57"/>
      <c r="D10" s="64"/>
      <c r="E10" s="62"/>
      <c r="F10" s="62"/>
      <c r="G10" s="71"/>
      <c r="H10" s="39"/>
      <c r="I10" s="39"/>
      <c r="J10" s="39"/>
      <c r="K10" s="39"/>
      <c r="L10" s="39"/>
    </row>
    <row r="11" spans="1:12" ht="57.75" customHeight="1">
      <c r="A11" s="70"/>
      <c r="B11" s="57"/>
      <c r="C11" s="57"/>
      <c r="D11" s="64"/>
      <c r="E11" s="63"/>
      <c r="F11" s="63"/>
      <c r="G11" s="71"/>
      <c r="H11" s="39"/>
      <c r="I11" s="39"/>
      <c r="J11" s="39"/>
      <c r="K11" s="39"/>
      <c r="L11" s="39"/>
    </row>
    <row r="12" spans="1:12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39"/>
      <c r="I12" s="39"/>
      <c r="J12" s="39"/>
      <c r="K12" s="39"/>
      <c r="L12" s="39"/>
    </row>
    <row r="13" spans="1:12" ht="15.75">
      <c r="A13" s="65" t="s">
        <v>50</v>
      </c>
      <c r="B13" s="66"/>
      <c r="C13" s="66"/>
      <c r="D13" s="66"/>
      <c r="E13" s="66"/>
      <c r="F13" s="66"/>
      <c r="G13" s="67"/>
      <c r="H13" s="39"/>
      <c r="I13" s="39"/>
      <c r="J13" s="39"/>
      <c r="K13" s="39"/>
      <c r="L13" s="39"/>
    </row>
    <row r="14" spans="1:7" ht="25.5" customHeight="1">
      <c r="A14" s="5">
        <v>1</v>
      </c>
      <c r="B14" s="7">
        <v>10000000</v>
      </c>
      <c r="C14" s="8" t="s">
        <v>2</v>
      </c>
      <c r="D14" s="18">
        <f>D15+D16+D17+D21+D24</f>
        <v>96468</v>
      </c>
      <c r="E14" s="18">
        <f>E15+E16+E17+E21+E24+E19</f>
        <v>97339.79999999999</v>
      </c>
      <c r="F14" s="18">
        <f aca="true" t="shared" si="0" ref="F14:F48">E14-D14</f>
        <v>871.7999999999884</v>
      </c>
      <c r="G14" s="19">
        <f>E14/D14*100</f>
        <v>100.9037193680806</v>
      </c>
    </row>
    <row r="15" spans="1:7" ht="27" customHeight="1">
      <c r="A15" s="5" t="s">
        <v>28</v>
      </c>
      <c r="B15" s="7">
        <v>11010000</v>
      </c>
      <c r="C15" s="8" t="s">
        <v>115</v>
      </c>
      <c r="D15" s="18">
        <v>85614.1</v>
      </c>
      <c r="E15" s="18">
        <v>86293.1</v>
      </c>
      <c r="F15" s="18">
        <f t="shared" si="0"/>
        <v>679</v>
      </c>
      <c r="G15" s="19">
        <f>E15/D15*100</f>
        <v>100.79309366097407</v>
      </c>
    </row>
    <row r="16" spans="1:7" ht="36" customHeight="1">
      <c r="A16" s="5" t="s">
        <v>30</v>
      </c>
      <c r="B16" s="7">
        <v>11020000</v>
      </c>
      <c r="C16" s="8" t="s">
        <v>78</v>
      </c>
      <c r="D16" s="18">
        <v>30</v>
      </c>
      <c r="E16" s="18">
        <f>96.7+141.5</f>
        <v>238.2</v>
      </c>
      <c r="F16" s="18">
        <f t="shared" si="0"/>
        <v>208.2</v>
      </c>
      <c r="G16" s="19">
        <f>E16/D16*100</f>
        <v>794</v>
      </c>
    </row>
    <row r="17" spans="1:7" ht="35.25" customHeight="1">
      <c r="A17" s="5" t="s">
        <v>31</v>
      </c>
      <c r="B17" s="7">
        <v>13000000</v>
      </c>
      <c r="C17" s="8" t="s">
        <v>6</v>
      </c>
      <c r="D17" s="18">
        <f>D18</f>
        <v>10631</v>
      </c>
      <c r="E17" s="18">
        <f>E18</f>
        <v>10585</v>
      </c>
      <c r="F17" s="18">
        <f t="shared" si="0"/>
        <v>-46</v>
      </c>
      <c r="G17" s="19">
        <f>E17/D17*100</f>
        <v>99.56730316997461</v>
      </c>
    </row>
    <row r="18" spans="1:7" ht="25.5" customHeight="1">
      <c r="A18" s="5" t="s">
        <v>32</v>
      </c>
      <c r="B18" s="7">
        <v>13050000</v>
      </c>
      <c r="C18" s="8" t="s">
        <v>7</v>
      </c>
      <c r="D18" s="18">
        <v>10631</v>
      </c>
      <c r="E18" s="18">
        <v>10585</v>
      </c>
      <c r="F18" s="18">
        <f t="shared" si="0"/>
        <v>-46</v>
      </c>
      <c r="G18" s="19">
        <f>E18/D18*100</f>
        <v>99.56730316997461</v>
      </c>
    </row>
    <row r="19" spans="1:7" ht="25.5" customHeight="1">
      <c r="A19" s="5" t="s">
        <v>33</v>
      </c>
      <c r="B19" s="7">
        <v>16010000</v>
      </c>
      <c r="C19" s="8" t="s">
        <v>8</v>
      </c>
      <c r="D19" s="18">
        <f>D20</f>
        <v>0</v>
      </c>
      <c r="E19" s="18">
        <f>E20</f>
        <v>11.4</v>
      </c>
      <c r="F19" s="18">
        <f t="shared" si="0"/>
        <v>11.4</v>
      </c>
      <c r="G19" s="19" t="s">
        <v>111</v>
      </c>
    </row>
    <row r="20" spans="1:7" ht="25.5" customHeight="1">
      <c r="A20" s="5" t="s">
        <v>96</v>
      </c>
      <c r="B20" s="7">
        <v>16010100</v>
      </c>
      <c r="C20" s="8" t="s">
        <v>109</v>
      </c>
      <c r="D20" s="18">
        <v>0</v>
      </c>
      <c r="E20" s="18">
        <v>11.4</v>
      </c>
      <c r="F20" s="18">
        <f t="shared" si="0"/>
        <v>11.4</v>
      </c>
      <c r="G20" s="19" t="s">
        <v>111</v>
      </c>
    </row>
    <row r="21" spans="1:7" ht="23.25" customHeight="1">
      <c r="A21" s="5" t="s">
        <v>34</v>
      </c>
      <c r="B21" s="7">
        <v>18000000</v>
      </c>
      <c r="C21" s="8" t="s">
        <v>8</v>
      </c>
      <c r="D21" s="18">
        <f>D22+D23</f>
        <v>192.89999999999998</v>
      </c>
      <c r="E21" s="18">
        <f>E22+E23</f>
        <v>211.7</v>
      </c>
      <c r="F21" s="18">
        <f t="shared" si="0"/>
        <v>18.80000000000001</v>
      </c>
      <c r="G21" s="19">
        <f>E21/D21*100</f>
        <v>109.74598237428721</v>
      </c>
    </row>
    <row r="22" spans="1:7" ht="15.75">
      <c r="A22" s="5" t="s">
        <v>106</v>
      </c>
      <c r="B22" s="7">
        <v>18030000</v>
      </c>
      <c r="C22" s="8" t="s">
        <v>65</v>
      </c>
      <c r="D22" s="18">
        <v>2.7</v>
      </c>
      <c r="E22" s="18">
        <f>1.8+1.2</f>
        <v>3</v>
      </c>
      <c r="F22" s="18">
        <f t="shared" si="0"/>
        <v>0.2999999999999998</v>
      </c>
      <c r="G22" s="19">
        <f>E22/D22*100</f>
        <v>111.1111111111111</v>
      </c>
    </row>
    <row r="23" spans="1:7" ht="31.5">
      <c r="A23" s="5" t="s">
        <v>107</v>
      </c>
      <c r="B23" s="7">
        <v>18040000</v>
      </c>
      <c r="C23" s="8" t="s">
        <v>9</v>
      </c>
      <c r="D23" s="18">
        <v>190.2</v>
      </c>
      <c r="E23" s="18">
        <v>208.7</v>
      </c>
      <c r="F23" s="18">
        <f t="shared" si="0"/>
        <v>18.5</v>
      </c>
      <c r="G23" s="19">
        <f>E23/D23*100</f>
        <v>109.72660357518403</v>
      </c>
    </row>
    <row r="24" spans="1:7" ht="15.75">
      <c r="A24" s="5" t="s">
        <v>108</v>
      </c>
      <c r="B24" s="7">
        <v>19040100</v>
      </c>
      <c r="C24" s="8" t="s">
        <v>73</v>
      </c>
      <c r="D24" s="18">
        <v>0</v>
      </c>
      <c r="E24" s="18">
        <v>0.4</v>
      </c>
      <c r="F24" s="18">
        <f t="shared" si="0"/>
        <v>0.4</v>
      </c>
      <c r="G24" s="19" t="s">
        <v>111</v>
      </c>
    </row>
    <row r="25" spans="1:7" ht="21.75" customHeight="1">
      <c r="A25" s="5" t="s">
        <v>36</v>
      </c>
      <c r="B25" s="7">
        <v>20000000</v>
      </c>
      <c r="C25" s="8" t="s">
        <v>13</v>
      </c>
      <c r="D25" s="18">
        <f>SUM(D26:D31)</f>
        <v>370.8</v>
      </c>
      <c r="E25" s="18">
        <f>SUM(E26:E31)</f>
        <v>412.2</v>
      </c>
      <c r="F25" s="18">
        <f t="shared" si="0"/>
        <v>41.39999999999998</v>
      </c>
      <c r="G25" s="19">
        <f>E25/D25*100</f>
        <v>111.16504854368931</v>
      </c>
    </row>
    <row r="26" spans="1:7" ht="38.25" customHeight="1">
      <c r="A26" s="5" t="s">
        <v>37</v>
      </c>
      <c r="B26" s="7">
        <v>21080500</v>
      </c>
      <c r="C26" s="8" t="s">
        <v>35</v>
      </c>
      <c r="D26" s="18">
        <v>0</v>
      </c>
      <c r="E26" s="18">
        <v>31.5</v>
      </c>
      <c r="F26" s="18">
        <f t="shared" si="0"/>
        <v>31.5</v>
      </c>
      <c r="G26" s="19" t="s">
        <v>111</v>
      </c>
    </row>
    <row r="27" spans="1:7" ht="25.5" customHeight="1">
      <c r="A27" s="5" t="s">
        <v>38</v>
      </c>
      <c r="B27" s="7">
        <v>21081100</v>
      </c>
      <c r="C27" s="8" t="s">
        <v>14</v>
      </c>
      <c r="D27" s="18">
        <v>14.8</v>
      </c>
      <c r="E27" s="18">
        <v>9.6</v>
      </c>
      <c r="F27" s="18">
        <f t="shared" si="0"/>
        <v>-5.200000000000001</v>
      </c>
      <c r="G27" s="19">
        <f>E27/D27*100</f>
        <v>64.86486486486486</v>
      </c>
    </row>
    <row r="28" spans="1:7" ht="61.5" customHeight="1">
      <c r="A28" s="5" t="s">
        <v>39</v>
      </c>
      <c r="B28" s="7">
        <v>22080400</v>
      </c>
      <c r="C28" s="8" t="s">
        <v>15</v>
      </c>
      <c r="D28" s="18">
        <v>308.8</v>
      </c>
      <c r="E28" s="18">
        <v>324.9</v>
      </c>
      <c r="F28" s="18">
        <f t="shared" si="0"/>
        <v>16.099999999999966</v>
      </c>
      <c r="G28" s="19">
        <f>E28/D28*100</f>
        <v>105.21373056994818</v>
      </c>
    </row>
    <row r="29" spans="1:7" ht="15.75">
      <c r="A29" s="5" t="s">
        <v>40</v>
      </c>
      <c r="B29" s="7">
        <v>22090000</v>
      </c>
      <c r="C29" s="8" t="s">
        <v>16</v>
      </c>
      <c r="D29" s="18">
        <v>47.2</v>
      </c>
      <c r="E29" s="18">
        <v>39.2</v>
      </c>
      <c r="F29" s="18">
        <f t="shared" si="0"/>
        <v>-8</v>
      </c>
      <c r="G29" s="19">
        <f>E29/D29*100</f>
        <v>83.05084745762711</v>
      </c>
    </row>
    <row r="30" spans="1:7" ht="15.75">
      <c r="A30" s="5" t="s">
        <v>41</v>
      </c>
      <c r="B30" s="7">
        <v>24060300</v>
      </c>
      <c r="C30" s="8" t="s">
        <v>35</v>
      </c>
      <c r="D30" s="18">
        <v>0</v>
      </c>
      <c r="E30" s="18">
        <v>7</v>
      </c>
      <c r="F30" s="18">
        <f t="shared" si="0"/>
        <v>7</v>
      </c>
      <c r="G30" s="19" t="s">
        <v>111</v>
      </c>
    </row>
    <row r="31" spans="1:7" ht="15.75" hidden="1">
      <c r="A31" s="5" t="s">
        <v>74</v>
      </c>
      <c r="B31" s="7">
        <v>24060600</v>
      </c>
      <c r="C31" s="8" t="s">
        <v>35</v>
      </c>
      <c r="D31" s="18">
        <v>0</v>
      </c>
      <c r="E31" s="18">
        <v>0</v>
      </c>
      <c r="F31" s="18">
        <f t="shared" si="0"/>
        <v>0</v>
      </c>
      <c r="G31" s="19" t="e">
        <f>E31/D31*100</f>
        <v>#DIV/0!</v>
      </c>
    </row>
    <row r="32" spans="1:7" ht="15.75">
      <c r="A32" s="5" t="s">
        <v>42</v>
      </c>
      <c r="B32" s="7">
        <v>30000000</v>
      </c>
      <c r="C32" s="8" t="s">
        <v>18</v>
      </c>
      <c r="D32" s="18">
        <f>D33</f>
        <v>0</v>
      </c>
      <c r="E32" s="18">
        <f>E33</f>
        <v>7.8</v>
      </c>
      <c r="F32" s="18">
        <f t="shared" si="0"/>
        <v>7.8</v>
      </c>
      <c r="G32" s="19" t="s">
        <v>111</v>
      </c>
    </row>
    <row r="33" spans="1:7" ht="94.5">
      <c r="A33" s="5" t="s">
        <v>43</v>
      </c>
      <c r="B33" s="7">
        <v>31010200</v>
      </c>
      <c r="C33" s="8" t="s">
        <v>88</v>
      </c>
      <c r="D33" s="18">
        <v>0</v>
      </c>
      <c r="E33" s="18">
        <v>7.8</v>
      </c>
      <c r="F33" s="18">
        <f t="shared" si="0"/>
        <v>7.8</v>
      </c>
      <c r="G33" s="19" t="s">
        <v>111</v>
      </c>
    </row>
    <row r="34" spans="1:7" ht="37.5" customHeight="1">
      <c r="A34" s="53" t="s">
        <v>59</v>
      </c>
      <c r="B34" s="54"/>
      <c r="C34" s="54"/>
      <c r="D34" s="18">
        <f>D14+D25+D32</f>
        <v>96838.8</v>
      </c>
      <c r="E34" s="18">
        <f>E14+E25+E32</f>
        <v>97759.79999999999</v>
      </c>
      <c r="F34" s="18">
        <f t="shared" si="0"/>
        <v>920.9999999999854</v>
      </c>
      <c r="G34" s="19">
        <f aca="true" t="shared" si="1" ref="G34:G48">E34/D34*100</f>
        <v>100.95106506895995</v>
      </c>
    </row>
    <row r="35" spans="1:7" ht="20.25" customHeight="1">
      <c r="A35" s="5" t="s">
        <v>45</v>
      </c>
      <c r="B35" s="7">
        <v>40000000</v>
      </c>
      <c r="C35" s="8" t="s">
        <v>19</v>
      </c>
      <c r="D35" s="18">
        <f>D36+D39</f>
        <v>35296.200000000004</v>
      </c>
      <c r="E35" s="18">
        <f>E36+E39</f>
        <v>32361.1</v>
      </c>
      <c r="F35" s="18">
        <f t="shared" si="0"/>
        <v>-2935.100000000006</v>
      </c>
      <c r="G35" s="19">
        <f t="shared" si="1"/>
        <v>91.68437395526996</v>
      </c>
    </row>
    <row r="36" spans="1:7" ht="15.75">
      <c r="A36" s="5" t="s">
        <v>46</v>
      </c>
      <c r="B36" s="7">
        <v>41020000</v>
      </c>
      <c r="C36" s="8" t="s">
        <v>20</v>
      </c>
      <c r="D36" s="18">
        <f>D37+D38</f>
        <v>6810</v>
      </c>
      <c r="E36" s="18">
        <f>E37</f>
        <v>6810</v>
      </c>
      <c r="F36" s="18">
        <f t="shared" si="0"/>
        <v>0</v>
      </c>
      <c r="G36" s="19">
        <f t="shared" si="1"/>
        <v>100</v>
      </c>
    </row>
    <row r="37" spans="1:7" ht="47.25">
      <c r="A37" s="5" t="s">
        <v>47</v>
      </c>
      <c r="B37" s="7">
        <v>41020601</v>
      </c>
      <c r="C37" s="8" t="s">
        <v>21</v>
      </c>
      <c r="D37" s="18">
        <v>6810</v>
      </c>
      <c r="E37" s="18">
        <v>6810</v>
      </c>
      <c r="F37" s="18">
        <f t="shared" si="0"/>
        <v>0</v>
      </c>
      <c r="G37" s="19">
        <f t="shared" si="1"/>
        <v>100</v>
      </c>
    </row>
    <row r="38" spans="1:7" ht="47.25" hidden="1">
      <c r="A38" s="5" t="s">
        <v>71</v>
      </c>
      <c r="B38" s="7">
        <v>41021201</v>
      </c>
      <c r="C38" s="8" t="s">
        <v>72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ht="15.75">
      <c r="A39" s="5" t="s">
        <v>46</v>
      </c>
      <c r="B39" s="7">
        <v>41030000</v>
      </c>
      <c r="C39" s="8" t="s">
        <v>22</v>
      </c>
      <c r="D39" s="18">
        <f>SUM(D40:D47)</f>
        <v>28486.200000000004</v>
      </c>
      <c r="E39" s="18">
        <f>SUM(E40:E47)</f>
        <v>25551.1</v>
      </c>
      <c r="F39" s="18">
        <f t="shared" si="0"/>
        <v>-2935.100000000006</v>
      </c>
      <c r="G39" s="19">
        <f t="shared" si="1"/>
        <v>89.69641440416761</v>
      </c>
    </row>
    <row r="40" spans="1:7" ht="93" customHeight="1">
      <c r="A40" s="5" t="s">
        <v>47</v>
      </c>
      <c r="B40" s="7">
        <v>41030601</v>
      </c>
      <c r="C40" s="23" t="s">
        <v>89</v>
      </c>
      <c r="D40" s="18">
        <v>24124.7</v>
      </c>
      <c r="E40" s="18">
        <v>22241</v>
      </c>
      <c r="F40" s="18">
        <f t="shared" si="0"/>
        <v>-1883.7000000000007</v>
      </c>
      <c r="G40" s="19">
        <f t="shared" si="1"/>
        <v>92.19182000190675</v>
      </c>
    </row>
    <row r="41" spans="1:7" ht="132.75" customHeight="1">
      <c r="A41" s="5" t="s">
        <v>98</v>
      </c>
      <c r="B41" s="7">
        <v>41030801</v>
      </c>
      <c r="C41" s="44" t="s">
        <v>116</v>
      </c>
      <c r="D41" s="18">
        <v>3071.7</v>
      </c>
      <c r="E41" s="18">
        <v>2059.3</v>
      </c>
      <c r="F41" s="18">
        <f t="shared" si="0"/>
        <v>-1012.3999999999996</v>
      </c>
      <c r="G41" s="19">
        <f t="shared" si="1"/>
        <v>67.04105218608589</v>
      </c>
    </row>
    <row r="42" spans="1:7" ht="283.5" customHeight="1">
      <c r="A42" s="5" t="s">
        <v>99</v>
      </c>
      <c r="B42" s="7">
        <v>41030901</v>
      </c>
      <c r="C42" s="45" t="s">
        <v>117</v>
      </c>
      <c r="D42" s="18">
        <v>604.2</v>
      </c>
      <c r="E42" s="18">
        <v>604.2</v>
      </c>
      <c r="F42" s="18">
        <f t="shared" si="0"/>
        <v>0</v>
      </c>
      <c r="G42" s="19">
        <f t="shared" si="1"/>
        <v>100</v>
      </c>
    </row>
    <row r="43" spans="1:7" ht="87.75" customHeight="1">
      <c r="A43" s="5" t="s">
        <v>100</v>
      </c>
      <c r="B43" s="47">
        <v>41031000</v>
      </c>
      <c r="C43" s="46" t="s">
        <v>118</v>
      </c>
      <c r="D43" s="18">
        <v>0.4</v>
      </c>
      <c r="E43" s="18">
        <v>0</v>
      </c>
      <c r="F43" s="18">
        <f>E43-D43</f>
        <v>-0.4</v>
      </c>
      <c r="G43" s="19">
        <f>E43/D43*100</f>
        <v>0</v>
      </c>
    </row>
    <row r="44" spans="1:7" ht="47.25">
      <c r="A44" s="5" t="s">
        <v>101</v>
      </c>
      <c r="B44" s="7">
        <v>41035201</v>
      </c>
      <c r="C44" s="8" t="s">
        <v>23</v>
      </c>
      <c r="D44" s="18">
        <v>286.6</v>
      </c>
      <c r="E44" s="18">
        <v>249.1</v>
      </c>
      <c r="F44" s="18">
        <f t="shared" si="0"/>
        <v>-37.50000000000003</v>
      </c>
      <c r="G44" s="19">
        <f t="shared" si="1"/>
        <v>86.91556175854849</v>
      </c>
    </row>
    <row r="45" spans="1:7" ht="47.25">
      <c r="A45" s="5" t="s">
        <v>102</v>
      </c>
      <c r="B45" s="7">
        <v>41035601</v>
      </c>
      <c r="C45" s="8" t="s">
        <v>24</v>
      </c>
      <c r="D45" s="18">
        <v>66.4</v>
      </c>
      <c r="E45" s="18">
        <v>65.9</v>
      </c>
      <c r="F45" s="18">
        <f t="shared" si="0"/>
        <v>-0.5</v>
      </c>
      <c r="G45" s="19">
        <f t="shared" si="1"/>
        <v>99.24698795180723</v>
      </c>
    </row>
    <row r="46" spans="1:7" ht="139.5" customHeight="1">
      <c r="A46" s="5" t="s">
        <v>119</v>
      </c>
      <c r="B46" s="7">
        <v>41035801</v>
      </c>
      <c r="C46" s="45" t="s">
        <v>92</v>
      </c>
      <c r="D46" s="18">
        <v>332.2</v>
      </c>
      <c r="E46" s="18">
        <v>331.6</v>
      </c>
      <c r="F46" s="18">
        <f t="shared" si="0"/>
        <v>-0.5999999999999659</v>
      </c>
      <c r="G46" s="19">
        <f t="shared" si="1"/>
        <v>99.81938591210115</v>
      </c>
    </row>
    <row r="47" spans="1:7" ht="78.75" hidden="1">
      <c r="A47" s="5" t="s">
        <v>76</v>
      </c>
      <c r="B47" s="7">
        <v>41037001</v>
      </c>
      <c r="C47" s="8" t="s">
        <v>75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ht="37.5" customHeight="1">
      <c r="A48" s="53" t="s">
        <v>58</v>
      </c>
      <c r="B48" s="54"/>
      <c r="C48" s="54"/>
      <c r="D48" s="18">
        <f>D34+D35</f>
        <v>132135</v>
      </c>
      <c r="E48" s="18">
        <f>E34+E35</f>
        <v>130120.9</v>
      </c>
      <c r="F48" s="18">
        <f t="shared" si="0"/>
        <v>-2014.1000000000058</v>
      </c>
      <c r="G48" s="19">
        <f t="shared" si="1"/>
        <v>98.47572558368334</v>
      </c>
    </row>
    <row r="49" spans="1:7" s="40" customFormat="1" ht="24" customHeight="1">
      <c r="A49" s="57" t="s">
        <v>51</v>
      </c>
      <c r="B49" s="58"/>
      <c r="C49" s="58"/>
      <c r="D49" s="58"/>
      <c r="E49" s="58"/>
      <c r="F49" s="58"/>
      <c r="G49" s="58"/>
    </row>
    <row r="50" spans="1:7" ht="15.75">
      <c r="A50" s="5">
        <v>1</v>
      </c>
      <c r="B50" s="7">
        <v>10000000</v>
      </c>
      <c r="C50" s="8" t="s">
        <v>2</v>
      </c>
      <c r="D50" s="18">
        <f>D51+D54+D58</f>
        <v>3952.1</v>
      </c>
      <c r="E50" s="18">
        <f>E51+E54+E58</f>
        <v>4254.2</v>
      </c>
      <c r="F50" s="18">
        <f aca="true" t="shared" si="2" ref="F50:F73">E50-D50</f>
        <v>302.0999999999999</v>
      </c>
      <c r="G50" s="19">
        <f aca="true" t="shared" si="3" ref="G50:G59">E50/D50*100</f>
        <v>107.64403734723311</v>
      </c>
    </row>
    <row r="51" spans="1:7" ht="15.75">
      <c r="A51" s="5" t="s">
        <v>28</v>
      </c>
      <c r="B51" s="7">
        <v>12000000</v>
      </c>
      <c r="C51" s="8" t="s">
        <v>4</v>
      </c>
      <c r="D51" s="18">
        <f>D52+D53</f>
        <v>40.5</v>
      </c>
      <c r="E51" s="18">
        <f>E52+E53</f>
        <v>24.4</v>
      </c>
      <c r="F51" s="18">
        <f t="shared" si="2"/>
        <v>-16.1</v>
      </c>
      <c r="G51" s="19">
        <f t="shared" si="3"/>
        <v>60.24691358024691</v>
      </c>
    </row>
    <row r="52" spans="1:7" ht="34.5" customHeight="1" hidden="1">
      <c r="A52" s="5" t="s">
        <v>29</v>
      </c>
      <c r="B52" s="7">
        <v>12020000</v>
      </c>
      <c r="C52" s="8" t="s">
        <v>5</v>
      </c>
      <c r="D52" s="18">
        <v>0</v>
      </c>
      <c r="E52" s="18"/>
      <c r="F52" s="18">
        <f t="shared" si="2"/>
        <v>0</v>
      </c>
      <c r="G52" s="19" t="e">
        <f t="shared" si="3"/>
        <v>#DIV/0!</v>
      </c>
    </row>
    <row r="53" spans="1:7" ht="15.75">
      <c r="A53" s="5" t="s">
        <v>29</v>
      </c>
      <c r="B53" s="7">
        <v>12030000</v>
      </c>
      <c r="C53" s="8" t="s">
        <v>52</v>
      </c>
      <c r="D53" s="18">
        <v>40.5</v>
      </c>
      <c r="E53" s="18">
        <v>24.4</v>
      </c>
      <c r="F53" s="18">
        <f t="shared" si="2"/>
        <v>-16.1</v>
      </c>
      <c r="G53" s="19">
        <f t="shared" si="3"/>
        <v>60.24691358024691</v>
      </c>
    </row>
    <row r="54" spans="1:7" ht="15.75">
      <c r="A54" s="5" t="s">
        <v>30</v>
      </c>
      <c r="B54" s="7">
        <v>18000000</v>
      </c>
      <c r="C54" s="8" t="s">
        <v>8</v>
      </c>
      <c r="D54" s="18">
        <f>D56+D57+D55</f>
        <v>3818.6</v>
      </c>
      <c r="E54" s="18">
        <f>E56+E57+E55</f>
        <v>4093.6</v>
      </c>
      <c r="F54" s="18">
        <f t="shared" si="2"/>
        <v>275</v>
      </c>
      <c r="G54" s="19">
        <f t="shared" si="3"/>
        <v>107.20159220656784</v>
      </c>
    </row>
    <row r="55" spans="1:7" ht="47.25">
      <c r="A55" s="5" t="s">
        <v>53</v>
      </c>
      <c r="B55" s="7">
        <v>18010100</v>
      </c>
      <c r="C55" s="8" t="s">
        <v>82</v>
      </c>
      <c r="D55" s="18">
        <v>15.5</v>
      </c>
      <c r="E55" s="18">
        <v>32</v>
      </c>
      <c r="F55" s="18">
        <f t="shared" si="2"/>
        <v>16.5</v>
      </c>
      <c r="G55" s="19">
        <f t="shared" si="3"/>
        <v>206.4516129032258</v>
      </c>
    </row>
    <row r="56" spans="1:7" ht="85.5" customHeight="1">
      <c r="A56" s="5" t="s">
        <v>54</v>
      </c>
      <c r="B56" s="7">
        <v>18041500</v>
      </c>
      <c r="C56" s="14" t="s">
        <v>55</v>
      </c>
      <c r="D56" s="18">
        <v>23.1</v>
      </c>
      <c r="E56" s="18">
        <v>21.4</v>
      </c>
      <c r="F56" s="18">
        <f t="shared" si="2"/>
        <v>-1.7000000000000028</v>
      </c>
      <c r="G56" s="19">
        <f t="shared" si="3"/>
        <v>92.64069264069262</v>
      </c>
    </row>
    <row r="57" spans="1:7" ht="15.75">
      <c r="A57" s="5" t="s">
        <v>81</v>
      </c>
      <c r="B57" s="7">
        <v>18050000</v>
      </c>
      <c r="C57" s="8" t="s">
        <v>10</v>
      </c>
      <c r="D57" s="18">
        <v>3780</v>
      </c>
      <c r="E57" s="18">
        <v>4040.2</v>
      </c>
      <c r="F57" s="18">
        <f t="shared" si="2"/>
        <v>260.1999999999998</v>
      </c>
      <c r="G57" s="19">
        <f t="shared" si="3"/>
        <v>106.88359788359787</v>
      </c>
    </row>
    <row r="58" spans="1:7" ht="15.75">
      <c r="A58" s="5" t="s">
        <v>31</v>
      </c>
      <c r="B58" s="7">
        <v>19000000</v>
      </c>
      <c r="C58" s="8" t="s">
        <v>11</v>
      </c>
      <c r="D58" s="18">
        <f>D59</f>
        <v>93</v>
      </c>
      <c r="E58" s="18">
        <f>E59+E60</f>
        <v>136.2</v>
      </c>
      <c r="F58" s="18">
        <f t="shared" si="2"/>
        <v>43.19999999999999</v>
      </c>
      <c r="G58" s="19">
        <f t="shared" si="3"/>
        <v>146.4516129032258</v>
      </c>
    </row>
    <row r="59" spans="1:7" ht="15.75">
      <c r="A59" s="5" t="s">
        <v>32</v>
      </c>
      <c r="B59" s="7">
        <v>19010000</v>
      </c>
      <c r="C59" s="8" t="s">
        <v>12</v>
      </c>
      <c r="D59" s="18">
        <v>93</v>
      </c>
      <c r="E59" s="18">
        <v>134.5</v>
      </c>
      <c r="F59" s="18">
        <f t="shared" si="2"/>
        <v>41.5</v>
      </c>
      <c r="G59" s="19">
        <f t="shared" si="3"/>
        <v>144.6236559139785</v>
      </c>
    </row>
    <row r="60" spans="1:7" ht="31.5">
      <c r="A60" s="5" t="s">
        <v>33</v>
      </c>
      <c r="B60" s="7">
        <v>19050000</v>
      </c>
      <c r="C60" s="8" t="s">
        <v>110</v>
      </c>
      <c r="D60" s="18">
        <v>0</v>
      </c>
      <c r="E60" s="18">
        <v>1.7</v>
      </c>
      <c r="F60" s="18">
        <f t="shared" si="2"/>
        <v>1.7</v>
      </c>
      <c r="G60" s="19" t="s">
        <v>111</v>
      </c>
    </row>
    <row r="61" spans="1:7" ht="15.75">
      <c r="A61" s="5" t="s">
        <v>36</v>
      </c>
      <c r="B61" s="7">
        <v>20000000</v>
      </c>
      <c r="C61" s="8" t="s">
        <v>13</v>
      </c>
      <c r="D61" s="18">
        <f>D62+D63</f>
        <v>3493</v>
      </c>
      <c r="E61" s="18">
        <f>E62+E63</f>
        <v>3049.8</v>
      </c>
      <c r="F61" s="18">
        <f t="shared" si="2"/>
        <v>-443.1999999999998</v>
      </c>
      <c r="G61" s="19">
        <f aca="true" t="shared" si="4" ref="G61:G73">E61/D61*100</f>
        <v>87.31176638992271</v>
      </c>
    </row>
    <row r="62" spans="1:7" ht="31.5">
      <c r="A62" s="5" t="s">
        <v>37</v>
      </c>
      <c r="B62" s="7">
        <v>24170000</v>
      </c>
      <c r="C62" s="8" t="s">
        <v>77</v>
      </c>
      <c r="D62" s="18">
        <v>61.5</v>
      </c>
      <c r="E62" s="18">
        <v>67.3</v>
      </c>
      <c r="F62" s="18">
        <f t="shared" si="2"/>
        <v>5.799999999999997</v>
      </c>
      <c r="G62" s="19">
        <f t="shared" si="4"/>
        <v>109.43089430894308</v>
      </c>
    </row>
    <row r="63" spans="1:7" ht="27" customHeight="1">
      <c r="A63" s="5" t="s">
        <v>38</v>
      </c>
      <c r="B63" s="7">
        <v>25000000</v>
      </c>
      <c r="C63" s="8" t="s">
        <v>17</v>
      </c>
      <c r="D63" s="18">
        <v>3431.5</v>
      </c>
      <c r="E63" s="18">
        <v>2982.5</v>
      </c>
      <c r="F63" s="18">
        <f t="shared" si="2"/>
        <v>-449</v>
      </c>
      <c r="G63" s="19">
        <f t="shared" si="4"/>
        <v>86.9153431443975</v>
      </c>
    </row>
    <row r="64" spans="1:7" ht="47.25" hidden="1">
      <c r="A64" s="5" t="s">
        <v>42</v>
      </c>
      <c r="B64" s="7">
        <v>31030000</v>
      </c>
      <c r="C64" s="8" t="s">
        <v>69</v>
      </c>
      <c r="D64" s="18">
        <v>0</v>
      </c>
      <c r="E64" s="18">
        <v>0</v>
      </c>
      <c r="F64" s="18">
        <f t="shared" si="2"/>
        <v>0</v>
      </c>
      <c r="G64" s="19" t="e">
        <f t="shared" si="4"/>
        <v>#DIV/0!</v>
      </c>
    </row>
    <row r="65" spans="1:7" ht="66" customHeight="1">
      <c r="A65" s="5" t="s">
        <v>42</v>
      </c>
      <c r="B65" s="7">
        <v>50110000</v>
      </c>
      <c r="C65" s="31" t="s">
        <v>61</v>
      </c>
      <c r="D65" s="18">
        <v>44.7</v>
      </c>
      <c r="E65" s="18">
        <v>106.7</v>
      </c>
      <c r="F65" s="18">
        <f t="shared" si="2"/>
        <v>62</v>
      </c>
      <c r="G65" s="19">
        <f t="shared" si="4"/>
        <v>238.70246085011186</v>
      </c>
    </row>
    <row r="66" spans="1:7" ht="57" customHeight="1">
      <c r="A66" s="53" t="s">
        <v>60</v>
      </c>
      <c r="B66" s="54"/>
      <c r="C66" s="54"/>
      <c r="D66" s="18">
        <f>D50+D61+D65+D64</f>
        <v>7489.8</v>
      </c>
      <c r="E66" s="18">
        <f>E50+E61+E65+E64</f>
        <v>7410.7</v>
      </c>
      <c r="F66" s="18">
        <f t="shared" si="2"/>
        <v>-79.10000000000036</v>
      </c>
      <c r="G66" s="19">
        <f t="shared" si="4"/>
        <v>98.94389703329861</v>
      </c>
    </row>
    <row r="67" spans="1:7" ht="30" customHeight="1">
      <c r="A67" s="5" t="s">
        <v>56</v>
      </c>
      <c r="B67" s="7">
        <v>41030000</v>
      </c>
      <c r="C67" s="8" t="s">
        <v>22</v>
      </c>
      <c r="D67" s="18">
        <f>SUM(D68:D71)</f>
        <v>4884.1</v>
      </c>
      <c r="E67" s="18">
        <f>SUM(E68:E71)</f>
        <v>1541.4</v>
      </c>
      <c r="F67" s="18">
        <f t="shared" si="2"/>
        <v>-3342.7000000000003</v>
      </c>
      <c r="G67" s="19">
        <f t="shared" si="4"/>
        <v>31.55955037775639</v>
      </c>
    </row>
    <row r="68" spans="1:7" ht="68.25" customHeight="1">
      <c r="A68" s="5" t="s">
        <v>46</v>
      </c>
      <c r="B68" s="7">
        <v>41034401</v>
      </c>
      <c r="C68" s="32" t="s">
        <v>93</v>
      </c>
      <c r="D68" s="18">
        <v>987.6</v>
      </c>
      <c r="E68" s="18">
        <v>987.6</v>
      </c>
      <c r="F68" s="18">
        <f t="shared" si="2"/>
        <v>0</v>
      </c>
      <c r="G68" s="19">
        <f t="shared" si="4"/>
        <v>100</v>
      </c>
    </row>
    <row r="69" spans="1:7" ht="84" customHeight="1">
      <c r="A69" s="5" t="s">
        <v>48</v>
      </c>
      <c r="B69" s="7">
        <v>41035001</v>
      </c>
      <c r="C69" s="48" t="s">
        <v>94</v>
      </c>
      <c r="D69" s="18">
        <v>553.8</v>
      </c>
      <c r="E69" s="18">
        <v>553.8</v>
      </c>
      <c r="F69" s="18">
        <f t="shared" si="2"/>
        <v>0</v>
      </c>
      <c r="G69" s="19">
        <f t="shared" si="4"/>
        <v>100</v>
      </c>
    </row>
    <row r="70" spans="1:7" ht="68.25" customHeight="1" hidden="1">
      <c r="A70" s="5" t="s">
        <v>70</v>
      </c>
      <c r="B70" s="7">
        <v>41035101</v>
      </c>
      <c r="C70" s="32" t="s">
        <v>62</v>
      </c>
      <c r="D70" s="18">
        <v>0</v>
      </c>
      <c r="E70" s="18">
        <v>0</v>
      </c>
      <c r="F70" s="18">
        <f t="shared" si="2"/>
        <v>0</v>
      </c>
      <c r="G70" s="19" t="e">
        <f t="shared" si="4"/>
        <v>#DIV/0!</v>
      </c>
    </row>
    <row r="71" spans="1:7" ht="198.75" customHeight="1">
      <c r="A71" s="5" t="s">
        <v>80</v>
      </c>
      <c r="B71" s="7">
        <v>41036601</v>
      </c>
      <c r="C71" s="46" t="s">
        <v>95</v>
      </c>
      <c r="D71" s="18">
        <v>3342.7</v>
      </c>
      <c r="E71" s="18">
        <v>0</v>
      </c>
      <c r="F71" s="18">
        <f t="shared" si="2"/>
        <v>-3342.7</v>
      </c>
      <c r="G71" s="19">
        <f t="shared" si="4"/>
        <v>0</v>
      </c>
    </row>
    <row r="72" spans="1:7" ht="45.75" customHeight="1">
      <c r="A72" s="53" t="s">
        <v>63</v>
      </c>
      <c r="B72" s="54"/>
      <c r="C72" s="54"/>
      <c r="D72" s="18">
        <f>D66+D67</f>
        <v>12373.900000000001</v>
      </c>
      <c r="E72" s="18">
        <f>E66+E67</f>
        <v>8952.1</v>
      </c>
      <c r="F72" s="18">
        <f t="shared" si="2"/>
        <v>-3421.800000000001</v>
      </c>
      <c r="G72" s="19">
        <f t="shared" si="4"/>
        <v>72.3466328320093</v>
      </c>
    </row>
    <row r="73" spans="1:7" ht="36" customHeight="1">
      <c r="A73" s="53" t="s">
        <v>57</v>
      </c>
      <c r="B73" s="54"/>
      <c r="C73" s="54"/>
      <c r="D73" s="18">
        <f>D48+D72</f>
        <v>144508.9</v>
      </c>
      <c r="E73" s="18">
        <f>E48+E72</f>
        <v>139073</v>
      </c>
      <c r="F73" s="18">
        <f t="shared" si="2"/>
        <v>-5435.899999999994</v>
      </c>
      <c r="G73" s="19">
        <f t="shared" si="4"/>
        <v>96.23836317347929</v>
      </c>
    </row>
    <row r="74" spans="1:7" ht="16.5">
      <c r="A74" s="12"/>
      <c r="B74" s="9"/>
      <c r="C74" s="9"/>
      <c r="D74" s="20"/>
      <c r="E74" s="20"/>
      <c r="F74" s="20"/>
      <c r="G74" s="21"/>
    </row>
    <row r="75" spans="1:7" ht="64.5" customHeight="1">
      <c r="A75" s="55" t="s">
        <v>66</v>
      </c>
      <c r="B75" s="55"/>
      <c r="C75" s="55"/>
      <c r="D75" s="15"/>
      <c r="E75" s="15"/>
      <c r="F75" s="56" t="s">
        <v>67</v>
      </c>
      <c r="G75" s="56"/>
    </row>
    <row r="76" spans="1:6" ht="12.75">
      <c r="A76" s="41"/>
      <c r="B76" s="40"/>
      <c r="C76" s="40"/>
      <c r="F76" s="42"/>
    </row>
    <row r="77" spans="1:6" ht="12.75">
      <c r="A77" s="41"/>
      <c r="B77" s="40"/>
      <c r="C77" s="40"/>
      <c r="F77" s="42"/>
    </row>
    <row r="78" spans="1:6" ht="12.75">
      <c r="A78" s="41"/>
      <c r="B78" s="40"/>
      <c r="C78" s="40"/>
      <c r="F78" s="42"/>
    </row>
    <row r="79" spans="1:6" ht="12.75">
      <c r="A79" s="41"/>
      <c r="B79" s="40"/>
      <c r="C79" s="40"/>
      <c r="F79" s="42"/>
    </row>
    <row r="80" spans="1:6" ht="12.75">
      <c r="A80" s="41"/>
      <c r="B80" s="40"/>
      <c r="C80" s="40"/>
      <c r="F80" s="42"/>
    </row>
    <row r="81" spans="1:6" ht="12.75">
      <c r="A81" s="41"/>
      <c r="B81" s="40"/>
      <c r="C81" s="40"/>
      <c r="F81" s="42"/>
    </row>
    <row r="82" spans="1:6" ht="12.75">
      <c r="A82" s="41"/>
      <c r="B82" s="40"/>
      <c r="C82" s="40"/>
      <c r="F82" s="42"/>
    </row>
    <row r="83" spans="1:6" ht="12.75">
      <c r="A83" s="41"/>
      <c r="B83" s="40"/>
      <c r="C83" s="40"/>
      <c r="F83" s="42"/>
    </row>
    <row r="84" spans="1:6" ht="12.75">
      <c r="A84" s="41"/>
      <c r="B84" s="40"/>
      <c r="C84" s="40"/>
      <c r="F84" s="42"/>
    </row>
    <row r="85" spans="1:6" ht="12.75">
      <c r="A85" s="41"/>
      <c r="B85" s="40"/>
      <c r="C85" s="40"/>
      <c r="F85" s="42"/>
    </row>
    <row r="86" spans="1:6" ht="12.75">
      <c r="A86" s="41"/>
      <c r="B86" s="40"/>
      <c r="C86" s="40"/>
      <c r="F86" s="42"/>
    </row>
    <row r="87" spans="1:6" ht="12.75">
      <c r="A87" s="41"/>
      <c r="B87" s="40"/>
      <c r="C87" s="40"/>
      <c r="F87" s="42"/>
    </row>
    <row r="88" spans="1:6" ht="12.75">
      <c r="A88" s="41"/>
      <c r="B88" s="40"/>
      <c r="C88" s="40"/>
      <c r="F88" s="42"/>
    </row>
    <row r="89" spans="1:6" ht="12.75">
      <c r="A89" s="41"/>
      <c r="B89" s="40"/>
      <c r="C89" s="40"/>
      <c r="F89" s="42"/>
    </row>
    <row r="90" spans="1:6" ht="12.75">
      <c r="A90" s="41"/>
      <c r="B90" s="40"/>
      <c r="C90" s="40"/>
      <c r="F90" s="42"/>
    </row>
    <row r="91" spans="1:6" ht="12.75">
      <c r="A91" s="41"/>
      <c r="B91" s="40"/>
      <c r="C91" s="40"/>
      <c r="F91" s="42"/>
    </row>
  </sheetData>
  <mergeCells count="20">
    <mergeCell ref="A72:C72"/>
    <mergeCell ref="A73:C73"/>
    <mergeCell ref="A75:C75"/>
    <mergeCell ref="F75:G75"/>
    <mergeCell ref="A34:C34"/>
    <mergeCell ref="A48:C48"/>
    <mergeCell ref="A49:G49"/>
    <mergeCell ref="A66:C66"/>
    <mergeCell ref="E9:E11"/>
    <mergeCell ref="F9:F11"/>
    <mergeCell ref="G9:G11"/>
    <mergeCell ref="A13:G13"/>
    <mergeCell ref="A9:A11"/>
    <mergeCell ref="B9:B11"/>
    <mergeCell ref="C9:C11"/>
    <mergeCell ref="D9:D11"/>
    <mergeCell ref="D4:G4"/>
    <mergeCell ref="B5:G5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BreakPreview" zoomScaleNormal="75" zoomScaleSheetLayoutView="100" workbookViewId="0" topLeftCell="A1">
      <selection activeCell="B5" sqref="B5:G5"/>
    </sheetView>
  </sheetViews>
  <sheetFormatPr defaultColWidth="9.00390625" defaultRowHeight="12.75"/>
  <cols>
    <col min="1" max="1" width="7.25390625" style="25" customWidth="1"/>
    <col min="2" max="2" width="12.25390625" style="38" bestFit="1" customWidth="1"/>
    <col min="3" max="3" width="47.875" style="38" customWidth="1"/>
    <col min="4" max="4" width="16.25390625" style="42" customWidth="1"/>
    <col min="5" max="5" width="18.875" style="42" customWidth="1"/>
    <col min="6" max="6" width="14.125" style="43" customWidth="1"/>
    <col min="7" max="7" width="15.00390625" style="34" customWidth="1"/>
    <col min="8" max="16384" width="9.125" style="38" customWidth="1"/>
  </cols>
  <sheetData>
    <row r="1" spans="2:7" ht="23.25">
      <c r="B1" s="10"/>
      <c r="C1" s="10"/>
      <c r="D1" s="15"/>
      <c r="E1" s="52" t="s">
        <v>68</v>
      </c>
      <c r="F1" s="16"/>
      <c r="G1" s="16"/>
    </row>
    <row r="2" spans="2:7" ht="23.25">
      <c r="B2" s="10"/>
      <c r="C2" s="10"/>
      <c r="D2" s="15"/>
      <c r="E2" s="52" t="s">
        <v>79</v>
      </c>
      <c r="F2" s="16"/>
      <c r="G2" s="16"/>
    </row>
    <row r="3" spans="2:7" ht="23.25">
      <c r="B3" s="10"/>
      <c r="C3" s="10"/>
      <c r="D3" s="15"/>
      <c r="E3" s="52" t="s">
        <v>131</v>
      </c>
      <c r="F3" s="16"/>
      <c r="G3" s="16"/>
    </row>
    <row r="4" spans="2:7" ht="23.25">
      <c r="B4" s="10"/>
      <c r="C4" s="10"/>
      <c r="D4" s="60"/>
      <c r="E4" s="60"/>
      <c r="F4" s="60"/>
      <c r="G4" s="60"/>
    </row>
    <row r="5" spans="1:7" ht="23.25">
      <c r="A5" s="11"/>
      <c r="B5" s="59"/>
      <c r="C5" s="59"/>
      <c r="D5" s="59"/>
      <c r="E5" s="59"/>
      <c r="F5" s="59"/>
      <c r="G5" s="59"/>
    </row>
    <row r="6" spans="1:7" ht="23.25">
      <c r="A6" s="59" t="s">
        <v>134</v>
      </c>
      <c r="B6" s="59"/>
      <c r="C6" s="59"/>
      <c r="D6" s="59"/>
      <c r="E6" s="59"/>
      <c r="F6" s="59"/>
      <c r="G6" s="59"/>
    </row>
    <row r="7" spans="1:7" ht="23.25">
      <c r="A7" s="59" t="s">
        <v>120</v>
      </c>
      <c r="B7" s="59"/>
      <c r="C7" s="59"/>
      <c r="D7" s="59"/>
      <c r="E7" s="59"/>
      <c r="F7" s="59"/>
      <c r="G7" s="59"/>
    </row>
    <row r="8" spans="1:7" ht="15.75">
      <c r="A8" s="11"/>
      <c r="B8" s="3"/>
      <c r="C8" s="3"/>
      <c r="D8" s="17"/>
      <c r="E8" s="17"/>
      <c r="F8" s="17"/>
      <c r="G8" s="17" t="s">
        <v>44</v>
      </c>
    </row>
    <row r="9" spans="1:10" ht="12.75">
      <c r="A9" s="68" t="s">
        <v>27</v>
      </c>
      <c r="B9" s="57" t="s">
        <v>0</v>
      </c>
      <c r="C9" s="57" t="s">
        <v>1</v>
      </c>
      <c r="D9" s="64" t="s">
        <v>132</v>
      </c>
      <c r="E9" s="61" t="s">
        <v>121</v>
      </c>
      <c r="F9" s="61" t="s">
        <v>25</v>
      </c>
      <c r="G9" s="64" t="s">
        <v>133</v>
      </c>
      <c r="H9" s="39"/>
      <c r="I9" s="39"/>
      <c r="J9" s="39"/>
    </row>
    <row r="10" spans="1:10" ht="12.75" customHeight="1">
      <c r="A10" s="69"/>
      <c r="B10" s="57"/>
      <c r="C10" s="57"/>
      <c r="D10" s="64"/>
      <c r="E10" s="62"/>
      <c r="F10" s="62"/>
      <c r="G10" s="64"/>
      <c r="H10" s="39"/>
      <c r="I10" s="39"/>
      <c r="J10" s="39"/>
    </row>
    <row r="11" spans="1:10" ht="57.75" customHeight="1">
      <c r="A11" s="70"/>
      <c r="B11" s="57"/>
      <c r="C11" s="57"/>
      <c r="D11" s="64"/>
      <c r="E11" s="63"/>
      <c r="F11" s="63"/>
      <c r="G11" s="64"/>
      <c r="H11" s="39"/>
      <c r="I11" s="39"/>
      <c r="J11" s="39"/>
    </row>
    <row r="12" spans="1:10" ht="15.75">
      <c r="A12" s="5" t="s">
        <v>49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39"/>
      <c r="I12" s="39"/>
      <c r="J12" s="39"/>
    </row>
    <row r="13" spans="1:10" ht="15.75">
      <c r="A13" s="65" t="s">
        <v>50</v>
      </c>
      <c r="B13" s="66"/>
      <c r="C13" s="66"/>
      <c r="D13" s="66"/>
      <c r="E13" s="66"/>
      <c r="F13" s="66"/>
      <c r="G13" s="67"/>
      <c r="H13" s="39"/>
      <c r="I13" s="39"/>
      <c r="J13" s="39"/>
    </row>
    <row r="14" spans="1:7" ht="25.5" customHeight="1">
      <c r="A14" s="5">
        <v>1</v>
      </c>
      <c r="B14" s="7">
        <v>10000000</v>
      </c>
      <c r="C14" s="8" t="s">
        <v>2</v>
      </c>
      <c r="D14" s="18">
        <f>D15+D16+D17+D21+D24</f>
        <v>127217.2</v>
      </c>
      <c r="E14" s="18">
        <f>E15+E16+E17+E21+E24+E19</f>
        <v>133043.99999999997</v>
      </c>
      <c r="F14" s="18">
        <f>E14-D14</f>
        <v>5826.799999999974</v>
      </c>
      <c r="G14" s="18">
        <f>E14/D14*100</f>
        <v>104.58019827507599</v>
      </c>
    </row>
    <row r="15" spans="1:7" ht="27" customHeight="1">
      <c r="A15" s="5" t="s">
        <v>28</v>
      </c>
      <c r="B15" s="7">
        <v>11010000</v>
      </c>
      <c r="C15" s="8" t="s">
        <v>115</v>
      </c>
      <c r="D15" s="18">
        <v>112690.7</v>
      </c>
      <c r="E15" s="18">
        <v>118382.6</v>
      </c>
      <c r="F15" s="18">
        <f aca="true" t="shared" si="0" ref="F15:F50">E15-D15</f>
        <v>5691.900000000009</v>
      </c>
      <c r="G15" s="18">
        <f aca="true" t="shared" si="1" ref="G15:G50">E15/D15*100</f>
        <v>105.0509048217821</v>
      </c>
    </row>
    <row r="16" spans="1:7" ht="36" customHeight="1">
      <c r="A16" s="5" t="s">
        <v>30</v>
      </c>
      <c r="B16" s="7">
        <v>11020000</v>
      </c>
      <c r="C16" s="8" t="s">
        <v>78</v>
      </c>
      <c r="D16" s="18">
        <v>263</v>
      </c>
      <c r="E16" s="18">
        <v>277.9</v>
      </c>
      <c r="F16" s="18">
        <f t="shared" si="0"/>
        <v>14.899999999999977</v>
      </c>
      <c r="G16" s="18">
        <f t="shared" si="1"/>
        <v>105.66539923954372</v>
      </c>
    </row>
    <row r="17" spans="1:7" ht="35.25" customHeight="1">
      <c r="A17" s="5" t="s">
        <v>31</v>
      </c>
      <c r="B17" s="7">
        <v>13000000</v>
      </c>
      <c r="C17" s="8" t="s">
        <v>6</v>
      </c>
      <c r="D17" s="18">
        <f>D18</f>
        <v>14000</v>
      </c>
      <c r="E17" s="18">
        <f>E18</f>
        <v>14078.9</v>
      </c>
      <c r="F17" s="18">
        <f t="shared" si="0"/>
        <v>78.89999999999964</v>
      </c>
      <c r="G17" s="18">
        <f t="shared" si="1"/>
        <v>100.56357142857142</v>
      </c>
    </row>
    <row r="18" spans="1:7" ht="25.5" customHeight="1">
      <c r="A18" s="5" t="s">
        <v>32</v>
      </c>
      <c r="B18" s="7">
        <v>13050000</v>
      </c>
      <c r="C18" s="8" t="s">
        <v>7</v>
      </c>
      <c r="D18" s="18">
        <v>14000</v>
      </c>
      <c r="E18" s="18">
        <v>14078.9</v>
      </c>
      <c r="F18" s="18">
        <f t="shared" si="0"/>
        <v>78.89999999999964</v>
      </c>
      <c r="G18" s="18">
        <f t="shared" si="1"/>
        <v>100.56357142857142</v>
      </c>
    </row>
    <row r="19" spans="1:7" ht="25.5" customHeight="1">
      <c r="A19" s="5" t="s">
        <v>33</v>
      </c>
      <c r="B19" s="7">
        <v>16010000</v>
      </c>
      <c r="C19" s="8" t="s">
        <v>8</v>
      </c>
      <c r="D19" s="18">
        <f>D20</f>
        <v>0</v>
      </c>
      <c r="E19" s="18">
        <f>E20</f>
        <v>11.4</v>
      </c>
      <c r="F19" s="18">
        <f t="shared" si="0"/>
        <v>11.4</v>
      </c>
      <c r="G19" s="18" t="s">
        <v>111</v>
      </c>
    </row>
    <row r="20" spans="1:7" ht="25.5" customHeight="1">
      <c r="A20" s="5" t="s">
        <v>96</v>
      </c>
      <c r="B20" s="7">
        <v>16010200</v>
      </c>
      <c r="C20" s="8" t="s">
        <v>109</v>
      </c>
      <c r="D20" s="18">
        <v>0</v>
      </c>
      <c r="E20" s="18">
        <v>11.4</v>
      </c>
      <c r="F20" s="18">
        <f t="shared" si="0"/>
        <v>11.4</v>
      </c>
      <c r="G20" s="18" t="s">
        <v>111</v>
      </c>
    </row>
    <row r="21" spans="1:7" ht="23.25" customHeight="1">
      <c r="A21" s="5" t="s">
        <v>34</v>
      </c>
      <c r="B21" s="7">
        <v>18000000</v>
      </c>
      <c r="C21" s="8" t="s">
        <v>8</v>
      </c>
      <c r="D21" s="18">
        <f>D22+D23</f>
        <v>263.5</v>
      </c>
      <c r="E21" s="18">
        <f>E22+E23</f>
        <v>292.8</v>
      </c>
      <c r="F21" s="18">
        <f t="shared" si="0"/>
        <v>29.30000000000001</v>
      </c>
      <c r="G21" s="18">
        <f t="shared" si="1"/>
        <v>111.11954459203037</v>
      </c>
    </row>
    <row r="22" spans="1:7" ht="15.75">
      <c r="A22" s="5" t="s">
        <v>106</v>
      </c>
      <c r="B22" s="7">
        <v>18030000</v>
      </c>
      <c r="C22" s="8" t="s">
        <v>65</v>
      </c>
      <c r="D22" s="18">
        <v>3.5</v>
      </c>
      <c r="E22" s="18">
        <v>5.8</v>
      </c>
      <c r="F22" s="18">
        <f t="shared" si="0"/>
        <v>2.3</v>
      </c>
      <c r="G22" s="18">
        <f t="shared" si="1"/>
        <v>165.7142857142857</v>
      </c>
    </row>
    <row r="23" spans="1:7" ht="31.5">
      <c r="A23" s="5" t="s">
        <v>107</v>
      </c>
      <c r="B23" s="7">
        <v>18040000</v>
      </c>
      <c r="C23" s="8" t="s">
        <v>9</v>
      </c>
      <c r="D23" s="18">
        <v>260</v>
      </c>
      <c r="E23" s="18">
        <v>287</v>
      </c>
      <c r="F23" s="18">
        <f t="shared" si="0"/>
        <v>27</v>
      </c>
      <c r="G23" s="18">
        <f t="shared" si="1"/>
        <v>110.38461538461539</v>
      </c>
    </row>
    <row r="24" spans="1:7" ht="15.75">
      <c r="A24" s="5" t="s">
        <v>108</v>
      </c>
      <c r="B24" s="7">
        <v>19040100</v>
      </c>
      <c r="C24" s="8" t="s">
        <v>73</v>
      </c>
      <c r="D24" s="18">
        <v>0</v>
      </c>
      <c r="E24" s="18">
        <v>0.4</v>
      </c>
      <c r="F24" s="18">
        <f t="shared" si="0"/>
        <v>0.4</v>
      </c>
      <c r="G24" s="18" t="s">
        <v>111</v>
      </c>
    </row>
    <row r="25" spans="1:7" ht="21.75" customHeight="1">
      <c r="A25" s="5" t="s">
        <v>36</v>
      </c>
      <c r="B25" s="7">
        <v>20000000</v>
      </c>
      <c r="C25" s="8" t="s">
        <v>13</v>
      </c>
      <c r="D25" s="18">
        <f>SUM(D26:D32)</f>
        <v>469.4</v>
      </c>
      <c r="E25" s="18">
        <f>SUM(E26:E32)</f>
        <v>702.1999999999999</v>
      </c>
      <c r="F25" s="18">
        <f t="shared" si="0"/>
        <v>232.79999999999995</v>
      </c>
      <c r="G25" s="18">
        <f t="shared" si="1"/>
        <v>149.5952279505752</v>
      </c>
    </row>
    <row r="26" spans="1:7" ht="38.25" customHeight="1">
      <c r="A26" s="5" t="s">
        <v>37</v>
      </c>
      <c r="B26" s="7">
        <v>21080500</v>
      </c>
      <c r="C26" s="8" t="s">
        <v>35</v>
      </c>
      <c r="D26" s="18">
        <v>0</v>
      </c>
      <c r="E26" s="18">
        <v>78.7</v>
      </c>
      <c r="F26" s="18">
        <f t="shared" si="0"/>
        <v>78.7</v>
      </c>
      <c r="G26" s="18" t="s">
        <v>111</v>
      </c>
    </row>
    <row r="27" spans="1:7" ht="25.5" customHeight="1">
      <c r="A27" s="5" t="s">
        <v>38</v>
      </c>
      <c r="B27" s="7">
        <v>21081100</v>
      </c>
      <c r="C27" s="8" t="s">
        <v>14</v>
      </c>
      <c r="D27" s="18">
        <v>11.5</v>
      </c>
      <c r="E27" s="18">
        <v>12.7</v>
      </c>
      <c r="F27" s="18">
        <f t="shared" si="0"/>
        <v>1.1999999999999993</v>
      </c>
      <c r="G27" s="18">
        <f t="shared" si="1"/>
        <v>110.43478260869564</v>
      </c>
    </row>
    <row r="28" spans="1:7" ht="61.5" customHeight="1">
      <c r="A28" s="5" t="s">
        <v>39</v>
      </c>
      <c r="B28" s="7">
        <v>22080400</v>
      </c>
      <c r="C28" s="8" t="s">
        <v>15</v>
      </c>
      <c r="D28" s="18">
        <v>402</v>
      </c>
      <c r="E28" s="18">
        <v>465.7</v>
      </c>
      <c r="F28" s="18">
        <f t="shared" si="0"/>
        <v>63.69999999999999</v>
      </c>
      <c r="G28" s="18">
        <f t="shared" si="1"/>
        <v>115.84577114427861</v>
      </c>
    </row>
    <row r="29" spans="1:7" ht="15.75">
      <c r="A29" s="5" t="s">
        <v>40</v>
      </c>
      <c r="B29" s="7">
        <v>22090000</v>
      </c>
      <c r="C29" s="8" t="s">
        <v>16</v>
      </c>
      <c r="D29" s="18">
        <v>55.9</v>
      </c>
      <c r="E29" s="18">
        <v>58.8</v>
      </c>
      <c r="F29" s="18">
        <f t="shared" si="0"/>
        <v>2.8999999999999986</v>
      </c>
      <c r="G29" s="18">
        <f t="shared" si="1"/>
        <v>105.18783542039355</v>
      </c>
    </row>
    <row r="30" spans="1:7" ht="63">
      <c r="A30" s="5" t="s">
        <v>122</v>
      </c>
      <c r="B30" s="7">
        <v>24030000</v>
      </c>
      <c r="C30" s="8" t="s">
        <v>124</v>
      </c>
      <c r="D30" s="18">
        <v>0</v>
      </c>
      <c r="E30" s="18">
        <v>59.9</v>
      </c>
      <c r="F30" s="18">
        <f t="shared" si="0"/>
        <v>59.9</v>
      </c>
      <c r="G30" s="18" t="s">
        <v>111</v>
      </c>
    </row>
    <row r="31" spans="1:7" ht="15.75">
      <c r="A31" s="5" t="s">
        <v>123</v>
      </c>
      <c r="B31" s="7">
        <v>24060300</v>
      </c>
      <c r="C31" s="8" t="s">
        <v>35</v>
      </c>
      <c r="D31" s="18">
        <v>0</v>
      </c>
      <c r="E31" s="18">
        <v>26.4</v>
      </c>
      <c r="F31" s="18">
        <f t="shared" si="0"/>
        <v>26.4</v>
      </c>
      <c r="G31" s="18" t="s">
        <v>111</v>
      </c>
    </row>
    <row r="32" spans="1:7" ht="15.75" hidden="1">
      <c r="A32" s="5" t="s">
        <v>74</v>
      </c>
      <c r="B32" s="7">
        <v>24060600</v>
      </c>
      <c r="C32" s="8" t="s">
        <v>35</v>
      </c>
      <c r="D32" s="18">
        <v>0</v>
      </c>
      <c r="E32" s="18">
        <v>0</v>
      </c>
      <c r="F32" s="18">
        <f t="shared" si="0"/>
        <v>0</v>
      </c>
      <c r="G32" s="18" t="e">
        <f t="shared" si="1"/>
        <v>#DIV/0!</v>
      </c>
    </row>
    <row r="33" spans="1:7" ht="15.75">
      <c r="A33" s="5" t="s">
        <v>42</v>
      </c>
      <c r="B33" s="7">
        <v>30000000</v>
      </c>
      <c r="C33" s="8" t="s">
        <v>18</v>
      </c>
      <c r="D33" s="18">
        <f>D34</f>
        <v>0</v>
      </c>
      <c r="E33" s="18">
        <f>E34</f>
        <v>12.3</v>
      </c>
      <c r="F33" s="18">
        <f t="shared" si="0"/>
        <v>12.3</v>
      </c>
      <c r="G33" s="18" t="s">
        <v>111</v>
      </c>
    </row>
    <row r="34" spans="1:7" ht="94.5">
      <c r="A34" s="5" t="s">
        <v>43</v>
      </c>
      <c r="B34" s="7">
        <v>31010200</v>
      </c>
      <c r="C34" s="8" t="s">
        <v>88</v>
      </c>
      <c r="D34" s="18">
        <v>0</v>
      </c>
      <c r="E34" s="18">
        <v>12.3</v>
      </c>
      <c r="F34" s="18">
        <f t="shared" si="0"/>
        <v>12.3</v>
      </c>
      <c r="G34" s="18" t="s">
        <v>111</v>
      </c>
    </row>
    <row r="35" spans="1:7" ht="37.5" customHeight="1">
      <c r="A35" s="53" t="s">
        <v>59</v>
      </c>
      <c r="B35" s="54"/>
      <c r="C35" s="54"/>
      <c r="D35" s="18">
        <f>D14+D25+D33</f>
        <v>127686.59999999999</v>
      </c>
      <c r="E35" s="18">
        <f>E14+E25+E33</f>
        <v>133758.49999999997</v>
      </c>
      <c r="F35" s="18">
        <f t="shared" si="0"/>
        <v>6071.89999999998</v>
      </c>
      <c r="G35" s="18">
        <f t="shared" si="1"/>
        <v>104.75531496648824</v>
      </c>
    </row>
    <row r="36" spans="1:7" ht="20.25" customHeight="1">
      <c r="A36" s="5" t="s">
        <v>45</v>
      </c>
      <c r="B36" s="7">
        <v>40000000</v>
      </c>
      <c r="C36" s="8" t="s">
        <v>19</v>
      </c>
      <c r="D36" s="18">
        <f>D37+D40</f>
        <v>45493.500000000015</v>
      </c>
      <c r="E36" s="18">
        <f>E37+E40</f>
        <v>44596.20000000001</v>
      </c>
      <c r="F36" s="18">
        <f t="shared" si="0"/>
        <v>-897.3000000000029</v>
      </c>
      <c r="G36" s="18">
        <f t="shared" si="1"/>
        <v>98.02763032081505</v>
      </c>
    </row>
    <row r="37" spans="1:7" ht="15.75">
      <c r="A37" s="5" t="s">
        <v>46</v>
      </c>
      <c r="B37" s="7">
        <v>41020000</v>
      </c>
      <c r="C37" s="8" t="s">
        <v>20</v>
      </c>
      <c r="D37" s="18">
        <f>D38+D39</f>
        <v>10498.2</v>
      </c>
      <c r="E37" s="18">
        <f>E38</f>
        <v>10498.2</v>
      </c>
      <c r="F37" s="18">
        <f t="shared" si="0"/>
        <v>0</v>
      </c>
      <c r="G37" s="18">
        <f t="shared" si="1"/>
        <v>100</v>
      </c>
    </row>
    <row r="38" spans="1:7" ht="47.25">
      <c r="A38" s="5" t="s">
        <v>47</v>
      </c>
      <c r="B38" s="7">
        <v>41020601</v>
      </c>
      <c r="C38" s="50" t="s">
        <v>128</v>
      </c>
      <c r="D38" s="18">
        <v>10498.2</v>
      </c>
      <c r="E38" s="18">
        <v>10498.2</v>
      </c>
      <c r="F38" s="18">
        <f t="shared" si="0"/>
        <v>0</v>
      </c>
      <c r="G38" s="18">
        <f t="shared" si="1"/>
        <v>100</v>
      </c>
    </row>
    <row r="39" spans="1:7" ht="47.25" hidden="1">
      <c r="A39" s="5" t="s">
        <v>71</v>
      </c>
      <c r="B39" s="7">
        <v>41021201</v>
      </c>
      <c r="C39" s="8" t="s">
        <v>72</v>
      </c>
      <c r="D39" s="18"/>
      <c r="E39" s="18"/>
      <c r="F39" s="18">
        <f t="shared" si="0"/>
        <v>0</v>
      </c>
      <c r="G39" s="18" t="e">
        <f t="shared" si="1"/>
        <v>#DIV/0!</v>
      </c>
    </row>
    <row r="40" spans="1:7" ht="15.75">
      <c r="A40" s="5" t="s">
        <v>46</v>
      </c>
      <c r="B40" s="7">
        <v>41030000</v>
      </c>
      <c r="C40" s="8" t="s">
        <v>22</v>
      </c>
      <c r="D40" s="18">
        <f>SUM(D41:D49)</f>
        <v>34995.30000000001</v>
      </c>
      <c r="E40" s="18">
        <f>SUM(E41:E49)</f>
        <v>34098.00000000001</v>
      </c>
      <c r="F40" s="18">
        <f t="shared" si="0"/>
        <v>-897.3000000000029</v>
      </c>
      <c r="G40" s="18">
        <f t="shared" si="1"/>
        <v>97.43594139784484</v>
      </c>
    </row>
    <row r="41" spans="1:7" ht="78.75">
      <c r="A41" s="5" t="s">
        <v>47</v>
      </c>
      <c r="B41" s="7">
        <v>41030601</v>
      </c>
      <c r="C41" s="46" t="s">
        <v>129</v>
      </c>
      <c r="D41" s="18">
        <v>30203.5</v>
      </c>
      <c r="E41" s="18">
        <v>29805</v>
      </c>
      <c r="F41" s="18">
        <f t="shared" si="0"/>
        <v>-398.5</v>
      </c>
      <c r="G41" s="18">
        <f t="shared" si="1"/>
        <v>98.68061648484448</v>
      </c>
    </row>
    <row r="42" spans="1:7" ht="132.75" customHeight="1">
      <c r="A42" s="5" t="s">
        <v>98</v>
      </c>
      <c r="B42" s="7">
        <v>41030801</v>
      </c>
      <c r="C42" s="44" t="s">
        <v>116</v>
      </c>
      <c r="D42" s="18">
        <v>3071.9</v>
      </c>
      <c r="E42" s="18">
        <v>2606.1</v>
      </c>
      <c r="F42" s="18">
        <f t="shared" si="0"/>
        <v>-465.8000000000002</v>
      </c>
      <c r="G42" s="18">
        <f t="shared" si="1"/>
        <v>84.83674598782513</v>
      </c>
    </row>
    <row r="43" spans="1:7" ht="283.5" customHeight="1">
      <c r="A43" s="5" t="s">
        <v>99</v>
      </c>
      <c r="B43" s="7">
        <v>41030901</v>
      </c>
      <c r="C43" s="45" t="s">
        <v>117</v>
      </c>
      <c r="D43" s="18">
        <v>805.8</v>
      </c>
      <c r="E43" s="18">
        <v>805.8</v>
      </c>
      <c r="F43" s="18">
        <f t="shared" si="0"/>
        <v>0</v>
      </c>
      <c r="G43" s="18">
        <f t="shared" si="1"/>
        <v>100</v>
      </c>
    </row>
    <row r="44" spans="1:7" ht="78.75">
      <c r="A44" s="5" t="s">
        <v>100</v>
      </c>
      <c r="B44" s="47">
        <v>41031000</v>
      </c>
      <c r="C44" s="46" t="s">
        <v>118</v>
      </c>
      <c r="D44" s="18">
        <v>1.1</v>
      </c>
      <c r="E44" s="18">
        <v>1.1</v>
      </c>
      <c r="F44" s="18">
        <f t="shared" si="0"/>
        <v>0</v>
      </c>
      <c r="G44" s="18">
        <f t="shared" si="1"/>
        <v>100</v>
      </c>
    </row>
    <row r="45" spans="1:7" ht="63">
      <c r="A45" s="5" t="s">
        <v>101</v>
      </c>
      <c r="B45" s="51">
        <v>41035000</v>
      </c>
      <c r="C45" s="48" t="s">
        <v>126</v>
      </c>
      <c r="D45" s="18">
        <v>40</v>
      </c>
      <c r="E45" s="18">
        <v>40</v>
      </c>
      <c r="F45" s="18">
        <f t="shared" si="0"/>
        <v>0</v>
      </c>
      <c r="G45" s="18">
        <f t="shared" si="1"/>
        <v>100</v>
      </c>
    </row>
    <row r="46" spans="1:7" ht="47.25">
      <c r="A46" s="5" t="s">
        <v>102</v>
      </c>
      <c r="B46" s="7">
        <v>41035201</v>
      </c>
      <c r="C46" s="8" t="s">
        <v>23</v>
      </c>
      <c r="D46" s="18">
        <v>373.3</v>
      </c>
      <c r="E46" s="18">
        <v>343.8</v>
      </c>
      <c r="F46" s="18">
        <f t="shared" si="0"/>
        <v>-29.5</v>
      </c>
      <c r="G46" s="18">
        <f t="shared" si="1"/>
        <v>92.09750870613448</v>
      </c>
    </row>
    <row r="47" spans="1:7" ht="47.25">
      <c r="A47" s="5" t="s">
        <v>119</v>
      </c>
      <c r="B47" s="7">
        <v>41035601</v>
      </c>
      <c r="C47" s="8" t="s">
        <v>24</v>
      </c>
      <c r="D47" s="18">
        <v>65.9</v>
      </c>
      <c r="E47" s="18">
        <v>65.9</v>
      </c>
      <c r="F47" s="18">
        <f t="shared" si="0"/>
        <v>0</v>
      </c>
      <c r="G47" s="18">
        <f t="shared" si="1"/>
        <v>100</v>
      </c>
    </row>
    <row r="48" spans="1:7" ht="139.5" customHeight="1">
      <c r="A48" s="5" t="s">
        <v>125</v>
      </c>
      <c r="B48" s="7">
        <v>41035801</v>
      </c>
      <c r="C48" s="45" t="s">
        <v>92</v>
      </c>
      <c r="D48" s="18">
        <v>433.8</v>
      </c>
      <c r="E48" s="18">
        <v>430.3</v>
      </c>
      <c r="F48" s="18">
        <f t="shared" si="0"/>
        <v>-3.5</v>
      </c>
      <c r="G48" s="18">
        <f t="shared" si="1"/>
        <v>99.1931765790687</v>
      </c>
    </row>
    <row r="49" spans="1:7" ht="78.75" hidden="1">
      <c r="A49" s="5" t="s">
        <v>76</v>
      </c>
      <c r="B49" s="7">
        <v>41037001</v>
      </c>
      <c r="C49" s="8" t="s">
        <v>75</v>
      </c>
      <c r="D49" s="18"/>
      <c r="E49" s="18"/>
      <c r="F49" s="18">
        <f t="shared" si="0"/>
        <v>0</v>
      </c>
      <c r="G49" s="18" t="e">
        <f t="shared" si="1"/>
        <v>#DIV/0!</v>
      </c>
    </row>
    <row r="50" spans="1:7" ht="37.5" customHeight="1">
      <c r="A50" s="53" t="s">
        <v>58</v>
      </c>
      <c r="B50" s="54"/>
      <c r="C50" s="54"/>
      <c r="D50" s="18">
        <f>D35+D36</f>
        <v>173180.1</v>
      </c>
      <c r="E50" s="18">
        <f>E35+E36</f>
        <v>178354.69999999998</v>
      </c>
      <c r="F50" s="18">
        <f t="shared" si="0"/>
        <v>5174.599999999977</v>
      </c>
      <c r="G50" s="18">
        <f t="shared" si="1"/>
        <v>102.98798764985122</v>
      </c>
    </row>
    <row r="51" spans="1:7" s="40" customFormat="1" ht="24" customHeight="1">
      <c r="A51" s="57" t="s">
        <v>51</v>
      </c>
      <c r="B51" s="58"/>
      <c r="C51" s="58"/>
      <c r="D51" s="58"/>
      <c r="E51" s="58"/>
      <c r="F51" s="58"/>
      <c r="G51" s="58"/>
    </row>
    <row r="52" spans="1:7" ht="15.75">
      <c r="A52" s="5">
        <v>1</v>
      </c>
      <c r="B52" s="7">
        <v>10000000</v>
      </c>
      <c r="C52" s="8" t="s">
        <v>2</v>
      </c>
      <c r="D52" s="18">
        <f>D53+D56+D60</f>
        <v>5250.2</v>
      </c>
      <c r="E52" s="18">
        <f>E53+E56+E60</f>
        <v>5755.9</v>
      </c>
      <c r="F52" s="18">
        <f aca="true" t="shared" si="2" ref="F52:F75">E52-D52</f>
        <v>505.6999999999998</v>
      </c>
      <c r="G52" s="18">
        <f aca="true" t="shared" si="3" ref="G52:G75">E52/D52*100</f>
        <v>109.63201401851357</v>
      </c>
    </row>
    <row r="53" spans="1:7" ht="15.75">
      <c r="A53" s="5" t="s">
        <v>28</v>
      </c>
      <c r="B53" s="7">
        <v>12000000</v>
      </c>
      <c r="C53" s="8" t="s">
        <v>4</v>
      </c>
      <c r="D53" s="18">
        <f>D54+D55</f>
        <v>52.2</v>
      </c>
      <c r="E53" s="18">
        <f>E54+E55</f>
        <v>49.5</v>
      </c>
      <c r="F53" s="18">
        <f t="shared" si="2"/>
        <v>-2.700000000000003</v>
      </c>
      <c r="G53" s="18">
        <f t="shared" si="3"/>
        <v>94.82758620689654</v>
      </c>
    </row>
    <row r="54" spans="1:7" ht="34.5" customHeight="1" hidden="1">
      <c r="A54" s="5" t="s">
        <v>29</v>
      </c>
      <c r="B54" s="7">
        <v>12020000</v>
      </c>
      <c r="C54" s="8" t="s">
        <v>5</v>
      </c>
      <c r="D54" s="18">
        <v>0</v>
      </c>
      <c r="E54" s="18"/>
      <c r="F54" s="18">
        <f t="shared" si="2"/>
        <v>0</v>
      </c>
      <c r="G54" s="18" t="e">
        <f t="shared" si="3"/>
        <v>#DIV/0!</v>
      </c>
    </row>
    <row r="55" spans="1:7" ht="15.75">
      <c r="A55" s="5" t="s">
        <v>29</v>
      </c>
      <c r="B55" s="7">
        <v>12030000</v>
      </c>
      <c r="C55" s="8" t="s">
        <v>52</v>
      </c>
      <c r="D55" s="18">
        <v>52.2</v>
      </c>
      <c r="E55" s="18">
        <v>49.5</v>
      </c>
      <c r="F55" s="18">
        <f t="shared" si="2"/>
        <v>-2.700000000000003</v>
      </c>
      <c r="G55" s="18">
        <f t="shared" si="3"/>
        <v>94.82758620689654</v>
      </c>
    </row>
    <row r="56" spans="1:7" ht="15.75">
      <c r="A56" s="5" t="s">
        <v>30</v>
      </c>
      <c r="B56" s="7">
        <v>18000000</v>
      </c>
      <c r="C56" s="8" t="s">
        <v>8</v>
      </c>
      <c r="D56" s="18">
        <f>D58+D59+D57</f>
        <v>5064</v>
      </c>
      <c r="E56" s="18">
        <f>E58+E59+E57</f>
        <v>5546.099999999999</v>
      </c>
      <c r="F56" s="18">
        <f t="shared" si="2"/>
        <v>482.09999999999945</v>
      </c>
      <c r="G56" s="18">
        <f t="shared" si="3"/>
        <v>109.52014218009478</v>
      </c>
    </row>
    <row r="57" spans="1:7" ht="31.5">
      <c r="A57" s="5" t="s">
        <v>53</v>
      </c>
      <c r="B57" s="7">
        <v>18010000</v>
      </c>
      <c r="C57" s="8" t="s">
        <v>127</v>
      </c>
      <c r="D57" s="18">
        <v>36</v>
      </c>
      <c r="E57" s="18">
        <v>48.7</v>
      </c>
      <c r="F57" s="18">
        <f t="shared" si="2"/>
        <v>12.700000000000003</v>
      </c>
      <c r="G57" s="18">
        <f t="shared" si="3"/>
        <v>135.27777777777777</v>
      </c>
    </row>
    <row r="58" spans="1:7" ht="85.5" customHeight="1">
      <c r="A58" s="5" t="s">
        <v>54</v>
      </c>
      <c r="B58" s="7">
        <v>18041500</v>
      </c>
      <c r="C58" s="14" t="s">
        <v>55</v>
      </c>
      <c r="D58" s="18">
        <v>28</v>
      </c>
      <c r="E58" s="18">
        <v>29.7</v>
      </c>
      <c r="F58" s="18">
        <f t="shared" si="2"/>
        <v>1.6999999999999993</v>
      </c>
      <c r="G58" s="18">
        <f t="shared" si="3"/>
        <v>106.07142857142857</v>
      </c>
    </row>
    <row r="59" spans="1:7" ht="15.75">
      <c r="A59" s="5" t="s">
        <v>81</v>
      </c>
      <c r="B59" s="7">
        <v>18050000</v>
      </c>
      <c r="C59" s="8" t="s">
        <v>10</v>
      </c>
      <c r="D59" s="18">
        <v>5000</v>
      </c>
      <c r="E59" s="18">
        <v>5467.7</v>
      </c>
      <c r="F59" s="18">
        <f t="shared" si="2"/>
        <v>467.6999999999998</v>
      </c>
      <c r="G59" s="18">
        <f t="shared" si="3"/>
        <v>109.354</v>
      </c>
    </row>
    <row r="60" spans="1:7" ht="15.75">
      <c r="A60" s="5" t="s">
        <v>31</v>
      </c>
      <c r="B60" s="7">
        <v>19000000</v>
      </c>
      <c r="C60" s="8" t="s">
        <v>11</v>
      </c>
      <c r="D60" s="18">
        <f>D61</f>
        <v>134</v>
      </c>
      <c r="E60" s="18">
        <f>E61+E62</f>
        <v>160.29999999999998</v>
      </c>
      <c r="F60" s="18">
        <f t="shared" si="2"/>
        <v>26.299999999999983</v>
      </c>
      <c r="G60" s="18">
        <f t="shared" si="3"/>
        <v>119.62686567164178</v>
      </c>
    </row>
    <row r="61" spans="1:7" ht="15.75">
      <c r="A61" s="5" t="s">
        <v>32</v>
      </c>
      <c r="B61" s="7">
        <v>19010000</v>
      </c>
      <c r="C61" s="8" t="s">
        <v>12</v>
      </c>
      <c r="D61" s="18">
        <v>134</v>
      </c>
      <c r="E61" s="18">
        <v>158.6</v>
      </c>
      <c r="F61" s="18">
        <f t="shared" si="2"/>
        <v>24.599999999999994</v>
      </c>
      <c r="G61" s="18">
        <f t="shared" si="3"/>
        <v>118.35820895522389</v>
      </c>
    </row>
    <row r="62" spans="1:7" ht="31.5">
      <c r="A62" s="5" t="s">
        <v>33</v>
      </c>
      <c r="B62" s="7">
        <v>19050000</v>
      </c>
      <c r="C62" s="8" t="s">
        <v>110</v>
      </c>
      <c r="D62" s="18">
        <v>0</v>
      </c>
      <c r="E62" s="18">
        <v>1.7</v>
      </c>
      <c r="F62" s="18">
        <f t="shared" si="2"/>
        <v>1.7</v>
      </c>
      <c r="G62" s="18" t="s">
        <v>111</v>
      </c>
    </row>
    <row r="63" spans="1:7" ht="15.75">
      <c r="A63" s="5" t="s">
        <v>36</v>
      </c>
      <c r="B63" s="7">
        <v>20000000</v>
      </c>
      <c r="C63" s="8" t="s">
        <v>13</v>
      </c>
      <c r="D63" s="18">
        <f>D64+D65</f>
        <v>5140.4</v>
      </c>
      <c r="E63" s="18">
        <f>E64+E65</f>
        <v>4933.5</v>
      </c>
      <c r="F63" s="18">
        <f t="shared" si="2"/>
        <v>-206.89999999999964</v>
      </c>
      <c r="G63" s="18">
        <f t="shared" si="3"/>
        <v>95.97502139911292</v>
      </c>
    </row>
    <row r="64" spans="1:7" ht="31.5">
      <c r="A64" s="5" t="s">
        <v>37</v>
      </c>
      <c r="B64" s="7">
        <v>24170000</v>
      </c>
      <c r="C64" s="8" t="s">
        <v>77</v>
      </c>
      <c r="D64" s="18">
        <v>61.5</v>
      </c>
      <c r="E64" s="18">
        <v>75.9</v>
      </c>
      <c r="F64" s="18">
        <f t="shared" si="2"/>
        <v>14.400000000000006</v>
      </c>
      <c r="G64" s="18">
        <f t="shared" si="3"/>
        <v>123.41463414634146</v>
      </c>
    </row>
    <row r="65" spans="1:7" ht="27" customHeight="1">
      <c r="A65" s="5" t="s">
        <v>38</v>
      </c>
      <c r="B65" s="7">
        <v>25000000</v>
      </c>
      <c r="C65" s="8" t="s">
        <v>17</v>
      </c>
      <c r="D65" s="18">
        <v>5078.9</v>
      </c>
      <c r="E65" s="18">
        <v>4857.6</v>
      </c>
      <c r="F65" s="18">
        <f t="shared" si="2"/>
        <v>-221.29999999999927</v>
      </c>
      <c r="G65" s="18">
        <f t="shared" si="3"/>
        <v>95.64275728996438</v>
      </c>
    </row>
    <row r="66" spans="1:7" ht="47.25" hidden="1">
      <c r="A66" s="5" t="s">
        <v>42</v>
      </c>
      <c r="B66" s="7">
        <v>31030000</v>
      </c>
      <c r="C66" s="8" t="s">
        <v>69</v>
      </c>
      <c r="D66" s="18">
        <v>0</v>
      </c>
      <c r="E66" s="18">
        <v>0</v>
      </c>
      <c r="F66" s="18">
        <f t="shared" si="2"/>
        <v>0</v>
      </c>
      <c r="G66" s="18" t="e">
        <f t="shared" si="3"/>
        <v>#DIV/0!</v>
      </c>
    </row>
    <row r="67" spans="1:7" ht="66" customHeight="1">
      <c r="A67" s="5" t="s">
        <v>42</v>
      </c>
      <c r="B67" s="7">
        <v>50110000</v>
      </c>
      <c r="C67" s="31" t="s">
        <v>61</v>
      </c>
      <c r="D67" s="18">
        <v>88.3</v>
      </c>
      <c r="E67" s="18">
        <v>149</v>
      </c>
      <c r="F67" s="18">
        <f t="shared" si="2"/>
        <v>60.7</v>
      </c>
      <c r="G67" s="18">
        <f t="shared" si="3"/>
        <v>168.74292185730465</v>
      </c>
    </row>
    <row r="68" spans="1:7" ht="57" customHeight="1">
      <c r="A68" s="53" t="s">
        <v>60</v>
      </c>
      <c r="B68" s="54"/>
      <c r="C68" s="54"/>
      <c r="D68" s="18">
        <f>D52+D63+D67+D66</f>
        <v>10478.899999999998</v>
      </c>
      <c r="E68" s="18">
        <f>E52+E63+E67+E66</f>
        <v>10838.4</v>
      </c>
      <c r="F68" s="18">
        <f t="shared" si="2"/>
        <v>359.5000000000018</v>
      </c>
      <c r="G68" s="18">
        <f t="shared" si="3"/>
        <v>103.43070360438598</v>
      </c>
    </row>
    <row r="69" spans="1:7" ht="30" customHeight="1">
      <c r="A69" s="5" t="s">
        <v>56</v>
      </c>
      <c r="B69" s="7">
        <v>41030000</v>
      </c>
      <c r="C69" s="8" t="s">
        <v>22</v>
      </c>
      <c r="D69" s="18">
        <f>SUM(D70:D73)</f>
        <v>2193.3999999999996</v>
      </c>
      <c r="E69" s="18">
        <f>SUM(E70:E73)</f>
        <v>842.8</v>
      </c>
      <c r="F69" s="18">
        <f t="shared" si="2"/>
        <v>-1350.5999999999997</v>
      </c>
      <c r="G69" s="18">
        <f t="shared" si="3"/>
        <v>38.4243640010942</v>
      </c>
    </row>
    <row r="70" spans="1:7" ht="68.25" customHeight="1">
      <c r="A70" s="5" t="s">
        <v>46</v>
      </c>
      <c r="B70" s="7">
        <v>41034401</v>
      </c>
      <c r="C70" s="32" t="s">
        <v>93</v>
      </c>
      <c r="D70" s="18">
        <v>1484.1</v>
      </c>
      <c r="E70" s="18">
        <v>404.7</v>
      </c>
      <c r="F70" s="18">
        <f t="shared" si="2"/>
        <v>-1079.3999999999999</v>
      </c>
      <c r="G70" s="18">
        <f t="shared" si="3"/>
        <v>27.26905195067718</v>
      </c>
    </row>
    <row r="71" spans="1:7" ht="84" customHeight="1">
      <c r="A71" s="5" t="s">
        <v>48</v>
      </c>
      <c r="B71" s="7">
        <v>41035001</v>
      </c>
      <c r="C71" s="48" t="s">
        <v>130</v>
      </c>
      <c r="D71" s="18">
        <v>709.3</v>
      </c>
      <c r="E71" s="18">
        <v>438.1</v>
      </c>
      <c r="F71" s="18">
        <f t="shared" si="2"/>
        <v>-271.19999999999993</v>
      </c>
      <c r="G71" s="18">
        <f t="shared" si="3"/>
        <v>61.76512054137883</v>
      </c>
    </row>
    <row r="72" spans="1:7" ht="68.25" customHeight="1" hidden="1">
      <c r="A72" s="5" t="s">
        <v>70</v>
      </c>
      <c r="B72" s="7">
        <v>41035101</v>
      </c>
      <c r="C72" s="32" t="s">
        <v>62</v>
      </c>
      <c r="D72" s="18">
        <v>0</v>
      </c>
      <c r="E72" s="18">
        <v>0</v>
      </c>
      <c r="F72" s="18">
        <f t="shared" si="2"/>
        <v>0</v>
      </c>
      <c r="G72" s="18" t="e">
        <f t="shared" si="3"/>
        <v>#DIV/0!</v>
      </c>
    </row>
    <row r="73" spans="1:7" ht="198.75" customHeight="1" hidden="1">
      <c r="A73" s="5" t="s">
        <v>80</v>
      </c>
      <c r="B73" s="7">
        <v>41036601</v>
      </c>
      <c r="C73" s="46" t="s">
        <v>95</v>
      </c>
      <c r="D73" s="18">
        <v>0</v>
      </c>
      <c r="E73" s="18">
        <v>0</v>
      </c>
      <c r="F73" s="18">
        <f t="shared" si="2"/>
        <v>0</v>
      </c>
      <c r="G73" s="18" t="s">
        <v>111</v>
      </c>
    </row>
    <row r="74" spans="1:7" ht="45.75" customHeight="1">
      <c r="A74" s="53" t="s">
        <v>63</v>
      </c>
      <c r="B74" s="54"/>
      <c r="C74" s="54"/>
      <c r="D74" s="18">
        <f>D68+D69</f>
        <v>12672.299999999997</v>
      </c>
      <c r="E74" s="18">
        <f>E68+E69</f>
        <v>11681.199999999999</v>
      </c>
      <c r="F74" s="18">
        <f t="shared" si="2"/>
        <v>-991.0999999999985</v>
      </c>
      <c r="G74" s="18">
        <f t="shared" si="3"/>
        <v>92.17900460058553</v>
      </c>
    </row>
    <row r="75" spans="1:7" ht="36" customHeight="1">
      <c r="A75" s="53" t="s">
        <v>57</v>
      </c>
      <c r="B75" s="54"/>
      <c r="C75" s="54"/>
      <c r="D75" s="18">
        <f>D50+D74</f>
        <v>185852.4</v>
      </c>
      <c r="E75" s="18">
        <f>E50+E74</f>
        <v>190035.9</v>
      </c>
      <c r="F75" s="18">
        <f t="shared" si="2"/>
        <v>4183.5</v>
      </c>
      <c r="G75" s="18">
        <f t="shared" si="3"/>
        <v>102.25097980978455</v>
      </c>
    </row>
    <row r="76" spans="1:7" ht="16.5">
      <c r="A76" s="12"/>
      <c r="B76" s="9"/>
      <c r="C76" s="9"/>
      <c r="D76" s="20"/>
      <c r="E76" s="20"/>
      <c r="F76" s="20"/>
      <c r="G76" s="20"/>
    </row>
    <row r="77" spans="1:7" ht="64.5" customHeight="1">
      <c r="A77" s="55" t="s">
        <v>66</v>
      </c>
      <c r="B77" s="55"/>
      <c r="C77" s="55"/>
      <c r="D77" s="15"/>
      <c r="E77" s="15"/>
      <c r="F77" s="56" t="s">
        <v>67</v>
      </c>
      <c r="G77" s="56"/>
    </row>
    <row r="78" spans="1:6" ht="12.75">
      <c r="A78" s="41"/>
      <c r="B78" s="40"/>
      <c r="C78" s="40"/>
      <c r="F78" s="42"/>
    </row>
    <row r="79" spans="1:6" ht="12.75">
      <c r="A79" s="41"/>
      <c r="B79" s="40"/>
      <c r="C79" s="40"/>
      <c r="F79" s="42"/>
    </row>
    <row r="80" spans="1:6" ht="12.75">
      <c r="A80" s="41"/>
      <c r="B80" s="40"/>
      <c r="C80" s="40"/>
      <c r="F80" s="42"/>
    </row>
    <row r="81" spans="1:6" ht="12.75">
      <c r="A81" s="41"/>
      <c r="B81" s="40"/>
      <c r="C81" s="40"/>
      <c r="F81" s="42"/>
    </row>
    <row r="82" spans="1:6" ht="12.75">
      <c r="A82" s="41"/>
      <c r="B82" s="40"/>
      <c r="C82" s="40"/>
      <c r="F82" s="42"/>
    </row>
    <row r="83" spans="1:6" ht="12.75">
      <c r="A83" s="41"/>
      <c r="B83" s="40"/>
      <c r="C83" s="40"/>
      <c r="F83" s="42"/>
    </row>
    <row r="84" spans="1:6" ht="12.75">
      <c r="A84" s="41"/>
      <c r="B84" s="40"/>
      <c r="C84" s="40"/>
      <c r="F84" s="42"/>
    </row>
    <row r="85" spans="1:6" ht="12.75">
      <c r="A85" s="41"/>
      <c r="B85" s="40"/>
      <c r="C85" s="40"/>
      <c r="F85" s="42"/>
    </row>
    <row r="86" spans="1:6" ht="12.75">
      <c r="A86" s="41"/>
      <c r="B86" s="40"/>
      <c r="C86" s="40"/>
      <c r="F86" s="42"/>
    </row>
    <row r="87" spans="1:6" ht="12.75">
      <c r="A87" s="41"/>
      <c r="B87" s="40"/>
      <c r="C87" s="40"/>
      <c r="F87" s="42"/>
    </row>
    <row r="88" spans="1:6" ht="12.75">
      <c r="A88" s="41"/>
      <c r="B88" s="40"/>
      <c r="C88" s="40"/>
      <c r="F88" s="42"/>
    </row>
    <row r="89" spans="1:6" ht="12.75">
      <c r="A89" s="41"/>
      <c r="B89" s="40"/>
      <c r="C89" s="40"/>
      <c r="F89" s="42"/>
    </row>
    <row r="90" spans="1:6" ht="12.75">
      <c r="A90" s="41"/>
      <c r="B90" s="40"/>
      <c r="C90" s="40"/>
      <c r="F90" s="42"/>
    </row>
    <row r="91" spans="1:6" ht="12.75">
      <c r="A91" s="41"/>
      <c r="B91" s="40"/>
      <c r="C91" s="40"/>
      <c r="F91" s="42"/>
    </row>
    <row r="92" spans="1:6" ht="12.75">
      <c r="A92" s="41"/>
      <c r="B92" s="40"/>
      <c r="C92" s="40"/>
      <c r="F92" s="42"/>
    </row>
    <row r="93" spans="1:6" ht="12.75">
      <c r="A93" s="41"/>
      <c r="B93" s="40"/>
      <c r="C93" s="40"/>
      <c r="F93" s="42"/>
    </row>
  </sheetData>
  <mergeCells count="20">
    <mergeCell ref="D4:G4"/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35:C35"/>
    <mergeCell ref="A50:C50"/>
    <mergeCell ref="A51:G51"/>
    <mergeCell ref="A68:C68"/>
    <mergeCell ref="A74:C74"/>
    <mergeCell ref="A75:C75"/>
    <mergeCell ref="A77:C77"/>
    <mergeCell ref="F77:G77"/>
  </mergeCells>
  <printOptions/>
  <pageMargins left="1.4960629921259843" right="0.3937007874015748" top="0.5905511811023623" bottom="0.3937007874015748" header="0.5118110236220472" footer="0.5118110236220472"/>
  <pageSetup fitToHeight="8" horizontalDpi="600" verticalDpi="600" orientation="portrait" paperSize="9" scale="63" r:id="rId1"/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2015-02-11T08:52:32Z</cp:lastPrinted>
  <dcterms:created xsi:type="dcterms:W3CDTF">2011-04-11T13:37:59Z</dcterms:created>
  <dcterms:modified xsi:type="dcterms:W3CDTF">2015-02-11T08:52:35Z</dcterms:modified>
  <cp:category/>
  <cp:version/>
  <cp:contentType/>
  <cp:contentStatus/>
</cp:coreProperties>
</file>